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3185" windowHeight="114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<sst xmlns="http://schemas.openxmlformats.org/spreadsheetml/2006/main" count="795" uniqueCount="221">
  <si>
    <t>Mend Staff</t>
  </si>
  <si>
    <t>Throw</t>
  </si>
  <si>
    <t>Analyize Item</t>
  </si>
  <si>
    <t>Potion Lore</t>
  </si>
  <si>
    <t>Herbal Lore</t>
  </si>
  <si>
    <t>Magic Lore</t>
  </si>
  <si>
    <t>Transfer Blood</t>
  </si>
  <si>
    <t>Perish Lore</t>
  </si>
  <si>
    <t>Food Lore</t>
  </si>
  <si>
    <t>Amnesia</t>
  </si>
  <si>
    <t>Study Creature</t>
  </si>
  <si>
    <t>Assassin Strike</t>
  </si>
  <si>
    <t>Stab Twice</t>
  </si>
  <si>
    <t>Stab and Twist</t>
  </si>
  <si>
    <t>Throw Sugrim</t>
  </si>
  <si>
    <t>Peek</t>
  </si>
  <si>
    <t>Shadow Figure</t>
  </si>
  <si>
    <t>Throw Smoke Bomb</t>
  </si>
  <si>
    <t>Missle Lore</t>
  </si>
  <si>
    <t>Armor Lore</t>
  </si>
  <si>
    <t>Apprase</t>
  </si>
  <si>
    <t>Evaluate Item</t>
  </si>
  <si>
    <t>Mend Soori</t>
  </si>
  <si>
    <t>Mend Weapon</t>
  </si>
  <si>
    <t>Mend Garment</t>
  </si>
  <si>
    <t>Tailor</t>
  </si>
  <si>
    <t>Unlock</t>
  </si>
  <si>
    <t>Charge</t>
  </si>
  <si>
    <t>Combate Sence</t>
  </si>
  <si>
    <t>Beag Suain</t>
  </si>
  <si>
    <t>Paralyzse Force</t>
  </si>
  <si>
    <t>Sever</t>
  </si>
  <si>
    <t>Cyclone Blade</t>
  </si>
  <si>
    <t>Wind Blade</t>
  </si>
  <si>
    <t>Rescue</t>
  </si>
  <si>
    <t>Sneak Attack</t>
  </si>
  <si>
    <t>Perfect Defence</t>
  </si>
  <si>
    <t>Mad Soul</t>
  </si>
  <si>
    <t>Sacrifice</t>
  </si>
  <si>
    <t>Crasher</t>
  </si>
  <si>
    <t>ao beag suain</t>
  </si>
  <si>
    <t>Melee Lore</t>
  </si>
  <si>
    <t>Dune Sweep</t>
  </si>
  <si>
    <t>Strike Down</t>
  </si>
  <si>
    <t>Claw Fist</t>
  </si>
  <si>
    <t>Mantis Kick</t>
  </si>
  <si>
    <t>High Kick</t>
  </si>
  <si>
    <t>Kick</t>
  </si>
  <si>
    <t>Eagle Strike</t>
  </si>
  <si>
    <t>Ambush</t>
  </si>
  <si>
    <t>Poisen Punch</t>
  </si>
  <si>
    <t>Lucky Hand</t>
  </si>
  <si>
    <t>Parish Lore</t>
  </si>
  <si>
    <t>Wise Touch</t>
  </si>
  <si>
    <t>Mass Strike</t>
  </si>
  <si>
    <t>Double Rake</t>
  </si>
  <si>
    <t>Martial Awarness</t>
  </si>
  <si>
    <t>Whirlwind Attack</t>
  </si>
  <si>
    <t>T1 Sec</t>
  </si>
  <si>
    <t>T1 Ms</t>
  </si>
  <si>
    <t>T1 Min</t>
  </si>
  <si>
    <t>T1 Hours</t>
  </si>
  <si>
    <t>T2 Hours</t>
  </si>
  <si>
    <t>T2 Min</t>
  </si>
  <si>
    <t>T2 Sec</t>
  </si>
  <si>
    <t>T2 Ms</t>
  </si>
  <si>
    <t>T1 TotMs</t>
  </si>
  <si>
    <t>T2 TotMs</t>
  </si>
  <si>
    <t>Ms Diff</t>
  </si>
  <si>
    <t>Sec</t>
  </si>
  <si>
    <t>Delay (Sec)</t>
  </si>
  <si>
    <t>DMG 1</t>
  </si>
  <si>
    <t>DMG 2</t>
  </si>
  <si>
    <t>DMG 3</t>
  </si>
  <si>
    <t>DMG 4</t>
  </si>
  <si>
    <t>DMG 5</t>
  </si>
  <si>
    <t>Assail</t>
  </si>
  <si>
    <t>Look</t>
  </si>
  <si>
    <t>Double Punch</t>
  </si>
  <si>
    <t>Triple Kick</t>
  </si>
  <si>
    <t>Inner Beast 1</t>
  </si>
  <si>
    <t>Thrust Attack 1</t>
  </si>
  <si>
    <t>Assault</t>
  </si>
  <si>
    <t>Clobber</t>
  </si>
  <si>
    <t>Wallop</t>
  </si>
  <si>
    <t>Long Strike</t>
  </si>
  <si>
    <t>Trash</t>
  </si>
  <si>
    <t>Two-handed Attack</t>
  </si>
  <si>
    <t>Wield Staff</t>
  </si>
  <si>
    <t>Midnight Slash</t>
  </si>
  <si>
    <t>Hairstyle</t>
  </si>
  <si>
    <t>Archery 1</t>
  </si>
  <si>
    <t>Sence</t>
  </si>
  <si>
    <t>183/103/103/153/227</t>
  </si>
  <si>
    <t>15198/11609</t>
  </si>
  <si>
    <t>Elemental Bless 1</t>
  </si>
  <si>
    <t>Doesn't Work</t>
  </si>
  <si>
    <t>109/220/183/157/112</t>
  </si>
  <si>
    <t>Elemental Bless 4</t>
  </si>
  <si>
    <t>184/152/103/217/114</t>
  </si>
  <si>
    <t>15438/13607</t>
  </si>
  <si>
    <t>Space Bar</t>
  </si>
  <si>
    <t>Some Notes:</t>
  </si>
  <si>
    <t>None Damage Skill</t>
  </si>
  <si>
    <t>Damage With a Weapon</t>
  </si>
  <si>
    <t>Damage Without a Weapon</t>
  </si>
  <si>
    <t>Avg W</t>
  </si>
  <si>
    <t>Avg NoW</t>
  </si>
  <si>
    <t>Combo</t>
  </si>
  <si>
    <t>N</t>
  </si>
  <si>
    <t>Y</t>
  </si>
  <si>
    <t>Y-HP</t>
  </si>
  <si>
    <t>Y-?</t>
  </si>
  <si>
    <t>Combo Scroll</t>
  </si>
  <si>
    <t>1: Max Combo Y:</t>
  </si>
  <si>
    <t>2: Max Combo Y+Y-HP:</t>
  </si>
  <si>
    <t>3: Max Combo Y+Y-?:</t>
  </si>
  <si>
    <t>4: Max Combo Y+Y-?+Y-HP:</t>
  </si>
  <si>
    <t>Combo DMG Per Second 1:</t>
  </si>
  <si>
    <t>Combo DMG Per Second 2:</t>
  </si>
  <si>
    <t>Combo DMG Per Second 3:</t>
  </si>
  <si>
    <t>Combo DMG Per Second 4:</t>
  </si>
  <si>
    <t>2: Max Combo Y+Y-?:</t>
  </si>
  <si>
    <t>Total DMG/Sec (Tot Combo+SpaceBar):</t>
  </si>
  <si>
    <t>Pure Monk</t>
  </si>
  <si>
    <t>Pure Warrior</t>
  </si>
  <si>
    <t>Pure Rouge</t>
  </si>
  <si>
    <t>Pure Priest</t>
  </si>
  <si>
    <t>Pure Wizard</t>
  </si>
  <si>
    <t>Combo Scroll is Assuming 3 Strongest Kicks (For Pure)</t>
  </si>
  <si>
    <t>Assuming Shadow Figure can use once a second (even though aether is 0) to calculate DMG/sec</t>
  </si>
  <si>
    <t>Delay Calculations</t>
  </si>
  <si>
    <t>Damage With Nothing On</t>
  </si>
  <si>
    <t>-30/2/5/Dark/Dark/70%</t>
  </si>
  <si>
    <t>182/102/102/152/226</t>
  </si>
  <si>
    <t>15298/11709</t>
  </si>
  <si>
    <t>Nothing</t>
  </si>
  <si>
    <t>"Y-?" Means that its probably something you use on its own (not with your main combo attack) IE WFF, usually used better casting on its own (not with your combo). Combo Scroll is put under this classification because I don't think you can use all 3 combo scroll skills at once? So in essence you can't make it so all the skills look like they attack at once (IE using a macro on a training dummy and having it say only 1 number), but I'm unsure about this so I put it under the Y-?, it defiantly should count towards total DMG though (and does here)</t>
  </si>
  <si>
    <t>All Skills where 100/100 unless they can't be levelled</t>
  </si>
  <si>
    <t>All tests done in WTG Room, against Same Dummy from Front. 392680hp Lv99, Earth/Earth. No Spells on Dummy</t>
  </si>
  <si>
    <t>Arrow Shot 1</t>
  </si>
  <si>
    <t>Special Arrow Attack (Triple Arrows)</t>
  </si>
  <si>
    <t>Special Arrow Attack (Spear Arrows)</t>
  </si>
  <si>
    <t>Equipment</t>
  </si>
  <si>
    <t>-37/9/12/Dark/Dark/70%</t>
  </si>
  <si>
    <t>-42/10/13/Dark/Dark/90%</t>
  </si>
  <si>
    <t>No Weapon</t>
  </si>
  <si>
    <t>Weapon</t>
  </si>
  <si>
    <t>108/221/184/157/112</t>
  </si>
  <si>
    <t>108/223/188/158/108</t>
  </si>
  <si>
    <t>-32/29/23/Dark/Dark/110%</t>
  </si>
  <si>
    <t>-30/14/17/Dark/Dark/90%</t>
  </si>
  <si>
    <t>15338/13507</t>
  </si>
  <si>
    <t>184/152/102/217/113</t>
  </si>
  <si>
    <t>10438/13257</t>
  </si>
  <si>
    <t>182/152/102/217/102</t>
  </si>
  <si>
    <t>67/0/0/None/None/0%</t>
  </si>
  <si>
    <t>-51/5/8/Dark/Dark/100%</t>
  </si>
  <si>
    <t>10998/11659</t>
  </si>
  <si>
    <t>182/102/102/152/217</t>
  </si>
  <si>
    <t>Bow</t>
  </si>
  <si>
    <t>Characters are typical AB1 Characters with Typical Hunting Equipement</t>
  </si>
  <si>
    <t>Chernol Sphere / Andor Fichu / Slave Earrings / Cham Band / Dark Amber Neck / Jenoirs / Dark Belt / Shinguards / Spirit Greaves / Molten Core Ring / Molten Core Ring+int</t>
  </si>
  <si>
    <t>Nunchaku / Casin / Slave Earrings / Cham Band / Dark Amber Neck / Dark Belt / Hy-b Boots / Reef Greaves / Eternal Love Rings / Spiked Bracers</t>
  </si>
  <si>
    <t>Sacrifice and Mad Soul can't really count both at full power (because your using the 2nd one so you can use crasher). So my results only take in consideration mad soul and ignores sacrifice altogether (with low hp the ~71 for the 2nd shot does nothing). If you change this (IE using 100k hp or something) keep it in mind.  Also Note: All HP Attacks based only on HP/Attack Ele (Not Stats-HP Changes with weapon off)</t>
  </si>
  <si>
    <t>Wolf Fang Fist</t>
  </si>
  <si>
    <t>Draco Tail Kick</t>
  </si>
  <si>
    <t>Throwing Axe / Champ Band / Dark Amber Neck / Cath Sheild / Dark Belt / Hy-b Boots / Reef Greaves / Gold Heartstone Gaunets / Black Stone Rings</t>
  </si>
  <si>
    <t>Character Stats go like this "STR/INT/WIS/CON/DEX" "HP/MP" "AC/DAM/HIT/ATK/DEF/MR". All characters had no spells on</t>
  </si>
  <si>
    <t>"Y" means its most likely under your combo (Or at least should be)</t>
  </si>
  <si>
    <t>Skewer</t>
  </si>
  <si>
    <t>-51/7/10/Dark/Dark/120%</t>
  </si>
  <si>
    <t>15298/12109</t>
  </si>
  <si>
    <t>184/104/104/153/227</t>
  </si>
  <si>
    <t>NoWork</t>
  </si>
  <si>
    <t>Damage With Bow On (No Sheild)</t>
  </si>
  <si>
    <t>Damage With Desert Skewer</t>
  </si>
  <si>
    <t>Fas Spoirad (Spell Without Weapon)</t>
  </si>
  <si>
    <t>"Y-HP" means it's a HP combo (should count towards your main combo but some instances you might now want to use) and different for every character</t>
  </si>
  <si>
    <t>Wooden Bow (NoSheild)</t>
  </si>
  <si>
    <t>Desert Skewer</t>
  </si>
  <si>
    <t>PS W</t>
  </si>
  <si>
    <t>PS NoW</t>
  </si>
  <si>
    <t>PS Nothing</t>
  </si>
  <si>
    <t>PS Bow</t>
  </si>
  <si>
    <t>PS Skewer</t>
  </si>
  <si>
    <t>Colums I-M are hidden for web (They Calculate Damage Per Second).  Data is found on Sheet 2</t>
  </si>
  <si>
    <t>GK</t>
  </si>
  <si>
    <t>16895/10320</t>
  </si>
  <si>
    <t>219/105/105/185/164</t>
  </si>
  <si>
    <t>16395/10230</t>
  </si>
  <si>
    <t>16495/10420</t>
  </si>
  <si>
    <t>217/104/104/184/162</t>
  </si>
  <si>
    <t>11995/10970</t>
  </si>
  <si>
    <t>219/104/104/184/154</t>
  </si>
  <si>
    <t>Gold Kindjal (NoSheild)</t>
  </si>
  <si>
    <t>-35/12/15/Dark/Dark/90%</t>
  </si>
  <si>
    <t>-57/10/18/Dark/Dark/120%</t>
  </si>
  <si>
    <t>-59/5/8/Dark/Dark/110%</t>
  </si>
  <si>
    <t>Ruby Saber / Frayloc / Slave Earrings / Cham Band / Dark Amber Neck / Cath Sheild / Dark Belt / Hy-b Boots / Reef Greaves / BPRs / Scurvy Gaunlets</t>
  </si>
  <si>
    <t>Damage With Weapon</t>
  </si>
  <si>
    <t>Damage With No Weapon</t>
  </si>
  <si>
    <t>Damage With Gold Kindjal</t>
  </si>
  <si>
    <t>PS GK</t>
  </si>
  <si>
    <t>15882/18459</t>
  </si>
  <si>
    <t>107/184/223/157/115</t>
  </si>
  <si>
    <t>109/183/222/157/115</t>
  </si>
  <si>
    <t>13182/18309</t>
  </si>
  <si>
    <t>104/184/219/154/104</t>
  </si>
  <si>
    <t>Instrumental 1</t>
  </si>
  <si>
    <t>Instrumental Attack 1</t>
  </si>
  <si>
    <t>Mind Hymn</t>
  </si>
  <si>
    <t>Max Errors in Delay was 80ms. Average Error was 10ms</t>
  </si>
  <si>
    <t>The "Total DMG/Sec" is most realistic to look at long term hunting. As long as there are creatures to kill, and as long as the person is using his skills as fast as he can when they become available (this includes HP ones), then this number can compare the class's damage power best. Of course sometimes combo's work better in areas which you kill something then walk etc</t>
  </si>
  <si>
    <t>Warrior space bar goes up by about 50% when the weapon is put on (this is true for about all the single assails too). Monk space bar goes up by ~7% when the nunchaku's are put on even though all the single assails seem to go up by about 20%.  BUG (All Assails are Working)? Claw fist increased damage by about ~630 (which is what 1 assail does); so seems to be only doubling 1 of the 3 assails (for space bar)</t>
  </si>
  <si>
    <t>-14/2/5/Dark/Dark/90%</t>
  </si>
  <si>
    <t>-14/2/5/Dark/Dark/70%</t>
  </si>
  <si>
    <t>Wooden Harp / Bell Skirt / Cham Band / Myth Boots / Gold Sapphire Gaunts / Lourse Signet Rings / Salve Earrings / Reef Greaves / Dark Belt / Dark Amber Necklace</t>
  </si>
  <si>
    <t>For Spear Arrow only used one but it's probably a little random. All arrows depended on Necklace.  Space Bar with Bow from afar is identical to "Arrow Shot 1" damage</t>
  </si>
  <si>
    <t>New Note:  Rouges "Arrow Shot" and "Throw Sugrim" Increase with range.  Sugrim is about 2x damage as Arrow Shot.  SAA also has high and low damage (2x dmg on arrows if 1 space away (or 2 spaces if hitting front)).</t>
  </si>
  <si>
    <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</si>
</sst>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h:mm:ss\ AM/PM"/>
    <numFmt numFmtId="173" formatCode="[$-409]dddd\,\ mmmm\ dd\,\ yyyy"/>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0;;;"/>
    <numFmt numFmtId="180" formatCode="General;;;"/>
  </numFmts>
  <fonts count="12">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8"/>
      <name val="Arial"/>
      <family val="2"/>
    </font>
    <font>
      <b/>
      <sz val="12"/>
      <name val="Arial"/>
      <family val="2"/>
    </font>
    <font>
      <b/>
      <sz val="8"/>
      <color indexed="12"/>
      <name val="Arial"/>
      <family val="2"/>
    </font>
    <font>
      <sz val="8"/>
      <color indexed="12"/>
      <name val="Arial"/>
      <family val="2"/>
    </font>
    <font>
      <sz val="10"/>
      <color indexed="12"/>
      <name val="Arial"/>
      <family val="2"/>
    </font>
    <font>
      <sz val="8"/>
      <color indexed="8"/>
      <name val="Arial"/>
      <family val="2"/>
    </font>
    <font>
      <i/>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1" fontId="0" fillId="0" borderId="0" xfId="0" applyNumberFormat="1" applyAlignment="1">
      <alignment/>
    </xf>
    <xf numFmtId="0" fontId="2" fillId="0" borderId="0" xfId="0" applyFont="1" applyAlignment="1">
      <alignment horizontal="center"/>
    </xf>
    <xf numFmtId="0" fontId="0" fillId="0" borderId="0" xfId="0" applyAlignment="1">
      <alignment horizontal="center"/>
    </xf>
    <xf numFmtId="1" fontId="2" fillId="0" borderId="0" xfId="0" applyNumberFormat="1" applyFont="1" applyAlignment="1">
      <alignment/>
    </xf>
    <xf numFmtId="0" fontId="0" fillId="0" borderId="0" xfId="0" applyAlignment="1">
      <alignment horizontal="right"/>
    </xf>
    <xf numFmtId="1" fontId="2" fillId="0" borderId="0" xfId="0" applyNumberFormat="1" applyFont="1" applyAlignment="1">
      <alignment/>
    </xf>
    <xf numFmtId="0" fontId="1" fillId="0" borderId="0" xfId="0" applyFont="1" applyAlignment="1">
      <alignment/>
    </xf>
    <xf numFmtId="0" fontId="5" fillId="0" borderId="0" xfId="0" applyFont="1" applyAlignment="1">
      <alignment/>
    </xf>
    <xf numFmtId="1" fontId="0" fillId="0" borderId="0" xfId="0" applyNumberFormat="1" applyAlignment="1">
      <alignment horizontal="right"/>
    </xf>
    <xf numFmtId="1" fontId="1" fillId="0" borderId="0" xfId="0" applyNumberFormat="1" applyFont="1" applyAlignment="1">
      <alignment horizontal="left" wrapText="1"/>
    </xf>
    <xf numFmtId="0" fontId="6" fillId="0" borderId="0" xfId="0" applyFont="1" applyAlignment="1">
      <alignment horizontal="right"/>
    </xf>
    <xf numFmtId="0" fontId="7" fillId="0" borderId="0" xfId="0" applyFont="1" applyAlignment="1">
      <alignment horizontal="right"/>
    </xf>
    <xf numFmtId="0" fontId="8" fillId="0" borderId="0" xfId="0" applyFont="1" applyAlignment="1" quotePrefix="1">
      <alignment/>
    </xf>
    <xf numFmtId="0" fontId="8" fillId="0" borderId="0" xfId="0" applyFont="1" applyAlignment="1">
      <alignment/>
    </xf>
    <xf numFmtId="1" fontId="8" fillId="0" borderId="0" xfId="0" applyNumberFormat="1" applyFont="1" applyAlignment="1" quotePrefix="1">
      <alignment/>
    </xf>
    <xf numFmtId="0" fontId="9" fillId="0" borderId="0" xfId="0" applyFont="1" applyAlignment="1">
      <alignment horizontal="center"/>
    </xf>
    <xf numFmtId="0" fontId="9" fillId="0" borderId="0" xfId="0" applyFont="1" applyAlignment="1">
      <alignment/>
    </xf>
    <xf numFmtId="0" fontId="8" fillId="0" borderId="0" xfId="0" applyFont="1" applyAlignment="1" quotePrefix="1">
      <alignment/>
    </xf>
    <xf numFmtId="0" fontId="7" fillId="0" borderId="0" xfId="0" applyFont="1" applyAlignment="1">
      <alignment/>
    </xf>
    <xf numFmtId="0" fontId="10" fillId="0" borderId="0" xfId="0" applyFont="1" applyAlignment="1">
      <alignment wrapText="1"/>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8" fillId="0" borderId="0" xfId="0" applyFont="1" applyAlignment="1">
      <alignment horizontal="left" wrapText="1"/>
    </xf>
    <xf numFmtId="1" fontId="8" fillId="0" borderId="0" xfId="0" applyNumberFormat="1" applyFont="1" applyAlignment="1">
      <alignment horizontal="left" wrapText="1"/>
    </xf>
    <xf numFmtId="0" fontId="8" fillId="0" borderId="0" xfId="0" applyNumberFormat="1" applyFont="1" applyAlignment="1">
      <alignment horizontal="left" wrapText="1"/>
    </xf>
    <xf numFmtId="0" fontId="1" fillId="0" borderId="0" xfId="0" applyFont="1" applyAlignment="1">
      <alignment horizontal="center" wrapText="1"/>
    </xf>
    <xf numFmtId="0" fontId="5" fillId="0" borderId="0" xfId="0" applyFont="1" applyAlignment="1">
      <alignment/>
    </xf>
    <xf numFmtId="1"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1" fontId="1" fillId="0" borderId="0" xfId="0" applyNumberFormat="1" applyFont="1" applyAlignment="1">
      <alignment/>
    </xf>
    <xf numFmtId="0" fontId="1" fillId="0" borderId="0" xfId="0" applyFont="1" applyAlignment="1" quotePrefix="1">
      <alignment/>
    </xf>
    <xf numFmtId="0" fontId="1" fillId="0" borderId="0" xfId="0" applyFont="1" applyAlignment="1">
      <alignment wrapText="1"/>
    </xf>
    <xf numFmtId="0" fontId="8" fillId="0" borderId="0" xfId="0" applyFont="1" applyAlignment="1" quotePrefix="1">
      <alignment/>
    </xf>
    <xf numFmtId="0" fontId="5" fillId="0" borderId="0" xfId="0" applyFont="1" applyAlignment="1" applyProtection="1">
      <alignment horizontal="center"/>
      <protection/>
    </xf>
    <xf numFmtId="0" fontId="8" fillId="0" borderId="0" xfId="0" applyFont="1" applyAlignment="1">
      <alignment/>
    </xf>
    <xf numFmtId="1" fontId="1" fillId="0" borderId="0" xfId="0" applyNumberFormat="1" applyFont="1" applyAlignment="1">
      <alignment wrapText="1"/>
    </xf>
    <xf numFmtId="0" fontId="1" fillId="0" borderId="0" xfId="0" applyNumberFormat="1" applyFont="1" applyAlignment="1">
      <alignment wrapText="1"/>
    </xf>
    <xf numFmtId="0" fontId="5" fillId="0" borderId="0" xfId="0" applyFont="1" applyAlignment="1">
      <alignment horizontal="right"/>
    </xf>
    <xf numFmtId="0" fontId="1" fillId="0" borderId="0" xfId="0" applyFont="1" applyAlignment="1">
      <alignment horizontal="right"/>
    </xf>
    <xf numFmtId="1" fontId="1" fillId="0" borderId="0" xfId="0" applyNumberFormat="1" applyFont="1" applyAlignment="1">
      <alignment horizontal="right"/>
    </xf>
    <xf numFmtId="0" fontId="10" fillId="0" borderId="0" xfId="0" applyFont="1" applyAlignment="1">
      <alignment horizontal="right" wrapText="1"/>
    </xf>
    <xf numFmtId="0" fontId="1" fillId="0" borderId="0" xfId="0" applyFont="1" applyAlignment="1">
      <alignment horizontal="right" wrapText="1"/>
    </xf>
    <xf numFmtId="1" fontId="11" fillId="0" borderId="0" xfId="0" applyNumberFormat="1" applyFont="1" applyAlignment="1">
      <alignment horizontal="right"/>
    </xf>
    <xf numFmtId="0" fontId="5" fillId="0" borderId="0" xfId="0" applyNumberFormat="1" applyFont="1" applyAlignment="1" applyProtection="1">
      <alignment horizontal="center"/>
      <protection/>
    </xf>
    <xf numFmtId="1" fontId="1" fillId="0" borderId="0" xfId="0" applyNumberFormat="1" applyFont="1" applyAlignment="1" applyProtection="1">
      <alignment/>
      <protection/>
    </xf>
    <xf numFmtId="0" fontId="5" fillId="0" borderId="0" xfId="0" applyNumberFormat="1" applyFont="1" applyAlignment="1" applyProtection="1">
      <alignment/>
      <protection/>
    </xf>
    <xf numFmtId="1" fontId="1" fillId="0" borderId="0" xfId="0" applyNumberFormat="1" applyFont="1" applyAlignment="1" applyProtection="1">
      <alignment horizontal="right"/>
      <protection/>
    </xf>
    <xf numFmtId="0" fontId="8" fillId="0" borderId="0" xfId="0" applyFont="1" applyAlignment="1">
      <alignment horizontal="center"/>
    </xf>
    <xf numFmtId="1" fontId="8" fillId="0" borderId="0" xfId="0" applyNumberFormat="1" applyFont="1" applyAlignment="1">
      <alignment/>
    </xf>
    <xf numFmtId="1" fontId="2" fillId="0" borderId="0" xfId="0" applyNumberFormat="1" applyFont="1" applyAlignment="1">
      <alignment horizontal="right"/>
    </xf>
    <xf numFmtId="0" fontId="1" fillId="0" borderId="0" xfId="0" applyFont="1" applyAlignment="1">
      <alignment horizontal="center" wrapText="1"/>
    </xf>
    <xf numFmtId="0" fontId="2" fillId="0" borderId="0" xfId="0" applyFont="1" applyAlignment="1">
      <alignment horizontal="right"/>
    </xf>
    <xf numFmtId="0" fontId="8" fillId="0" borderId="0" xfId="0" applyFont="1" applyAlignment="1">
      <alignment horizontal="left" wrapText="1"/>
    </xf>
    <xf numFmtId="0" fontId="8" fillId="0" borderId="0" xfId="0" applyNumberFormat="1" applyFont="1" applyAlignment="1">
      <alignment horizontal="left" wrapText="1"/>
    </xf>
    <xf numFmtId="1" fontId="8" fillId="0" borderId="0" xfId="0" applyNumberFormat="1" applyFont="1" applyAlignment="1">
      <alignment horizontal="left" wrapText="1"/>
    </xf>
    <xf numFmtId="0" fontId="10"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44"/>
  <sheetViews>
    <sheetView tabSelected="1" zoomScale="80" zoomScaleNormal="80" workbookViewId="0" topLeftCell="A1">
      <selection activeCell="O9" sqref="O9"/>
    </sheetView>
  </sheetViews>
  <sheetFormatPr defaultColWidth="9.140625" defaultRowHeight="12.75"/>
  <cols>
    <col min="1" max="1" width="34.57421875" style="0" customWidth="1"/>
    <col min="2" max="2" width="11.7109375" style="0" customWidth="1"/>
    <col min="3" max="3" width="8.421875" style="0" customWidth="1"/>
    <col min="4" max="4" width="10.57421875" style="0" customWidth="1"/>
    <col min="6" max="6" width="9.140625" style="3" customWidth="1"/>
    <col min="7" max="7" width="12.421875" style="8" customWidth="1"/>
    <col min="8" max="8" width="8.421875" style="7" bestFit="1" customWidth="1"/>
    <col min="9" max="9" width="6.421875" style="30" hidden="1" customWidth="1"/>
    <col min="10" max="10" width="9.140625" style="30" hidden="1" customWidth="1"/>
    <col min="11" max="11" width="12.00390625" style="30" hidden="1" customWidth="1"/>
    <col min="12" max="12" width="8.7109375" style="30" hidden="1" customWidth="1"/>
    <col min="13" max="13" width="11.28125" style="30" hidden="1" customWidth="1"/>
  </cols>
  <sheetData>
    <row r="1" spans="1:6" ht="12.75">
      <c r="A1" s="12" t="s">
        <v>147</v>
      </c>
      <c r="B1" s="18" t="s">
        <v>145</v>
      </c>
      <c r="C1" s="14"/>
      <c r="D1" s="13" t="s">
        <v>220</v>
      </c>
      <c r="E1" s="18" t="s">
        <v>97</v>
      </c>
      <c r="F1" s="17"/>
    </row>
    <row r="2" spans="1:6" ht="12.75">
      <c r="A2" s="12" t="s">
        <v>146</v>
      </c>
      <c r="B2" s="13" t="s">
        <v>144</v>
      </c>
      <c r="C2" s="14"/>
      <c r="D2" s="13" t="s">
        <v>220</v>
      </c>
      <c r="E2" s="14" t="s">
        <v>148</v>
      </c>
      <c r="F2" s="17"/>
    </row>
    <row r="3" spans="1:6" ht="12.75">
      <c r="A3" s="12" t="s">
        <v>136</v>
      </c>
      <c r="B3" s="13" t="s">
        <v>156</v>
      </c>
      <c r="C3" s="14"/>
      <c r="D3" s="13" t="s">
        <v>220</v>
      </c>
      <c r="E3" s="14" t="s">
        <v>149</v>
      </c>
      <c r="F3" s="17"/>
    </row>
    <row r="4" spans="1:6" ht="12.75" customHeight="1">
      <c r="A4" s="12" t="s">
        <v>143</v>
      </c>
      <c r="B4" s="55" t="s">
        <v>162</v>
      </c>
      <c r="C4" s="55"/>
      <c r="D4" s="55"/>
      <c r="E4" s="55"/>
      <c r="F4" s="55"/>
    </row>
    <row r="5" spans="1:6" ht="12.75">
      <c r="A5" s="19"/>
      <c r="B5" s="55"/>
      <c r="C5" s="55"/>
      <c r="D5" s="55"/>
      <c r="E5" s="55"/>
      <c r="F5" s="55"/>
    </row>
    <row r="6" spans="1:6" ht="12.75">
      <c r="A6" s="19"/>
      <c r="B6" s="55"/>
      <c r="C6" s="55"/>
      <c r="D6" s="55"/>
      <c r="E6" s="55"/>
      <c r="F6" s="55"/>
    </row>
    <row r="7" spans="1:6" ht="12.75" hidden="1">
      <c r="A7" s="19"/>
      <c r="B7" s="24"/>
      <c r="C7" s="24"/>
      <c r="D7" s="24"/>
      <c r="E7" s="24"/>
      <c r="F7" s="24"/>
    </row>
    <row r="8" spans="1:12" ht="15.75">
      <c r="A8" s="11" t="s">
        <v>128</v>
      </c>
      <c r="B8" s="2" t="s">
        <v>70</v>
      </c>
      <c r="C8" s="2" t="s">
        <v>106</v>
      </c>
      <c r="D8" s="2" t="s">
        <v>107</v>
      </c>
      <c r="E8" s="2" t="s">
        <v>136</v>
      </c>
      <c r="F8" s="2" t="s">
        <v>108</v>
      </c>
      <c r="G8" s="12"/>
      <c r="H8" s="18"/>
      <c r="I8" s="37"/>
      <c r="J8" s="35"/>
      <c r="K8" s="35"/>
      <c r="L8" s="37"/>
    </row>
    <row r="9" spans="1:6" ht="12.75">
      <c r="A9" s="5" t="s">
        <v>2</v>
      </c>
      <c r="B9" s="1">
        <f>ROUND(Sheet2!O4,0)</f>
        <v>6</v>
      </c>
      <c r="C9" s="1">
        <f>(Sheet2!S4+Sheet2!T4+Sheet2!U4+Sheet2!V4+Sheet2!W4)/5</f>
        <v>0</v>
      </c>
      <c r="D9" s="1">
        <f>(Sheet2!Y4+Sheet2!Z4+Sheet2!AA4+Sheet2!AB4+Sheet2!AC4)/5</f>
        <v>0</v>
      </c>
      <c r="E9" s="1">
        <f>(Sheet2!AE4+Sheet2!AF4+Sheet2!AG4+Sheet2!AH4+Sheet2!AI4)/5</f>
        <v>0</v>
      </c>
      <c r="F9" s="3" t="s">
        <v>109</v>
      </c>
    </row>
    <row r="10" spans="1:6" ht="12.75">
      <c r="A10" s="9" t="s">
        <v>76</v>
      </c>
      <c r="B10" s="1">
        <f>ROUND(Sheet2!O5,0)</f>
        <v>0</v>
      </c>
      <c r="C10" s="1">
        <f>(Sheet2!S5+Sheet2!T5+Sheet2!U5+Sheet2!V5+Sheet2!W5)/5</f>
        <v>164.8</v>
      </c>
      <c r="D10" s="1">
        <f>(Sheet2!Y5+Sheet2!Z5+Sheet2!AA5+Sheet2!AB5+Sheet2!AC5)/5</f>
        <v>104.8</v>
      </c>
      <c r="E10" s="1">
        <f>(Sheet2!AE5+Sheet2!AF5+Sheet2!AG5+Sheet2!AH5+Sheet2!AI5)/5</f>
        <v>25.2</v>
      </c>
      <c r="F10" s="3" t="s">
        <v>109</v>
      </c>
    </row>
    <row r="11" spans="1:6" ht="12.75">
      <c r="A11" s="5" t="s">
        <v>95</v>
      </c>
      <c r="B11" s="1">
        <f>ROUND(Sheet2!O6,0)</f>
        <v>0</v>
      </c>
      <c r="C11" s="1">
        <f>(Sheet2!S6+Sheet2!T6+Sheet2!U6+Sheet2!V6+Sheet2!W6)/5</f>
        <v>180.2</v>
      </c>
      <c r="D11" s="1">
        <f>(Sheet2!Y6+Sheet2!Z6+Sheet2!AA6+Sheet2!AB6+Sheet2!AC6)/5</f>
        <v>122.4</v>
      </c>
      <c r="E11" s="1">
        <f>(Sheet2!AE6+Sheet2!AF6+Sheet2!AG6+Sheet2!AH6+Sheet2!AI6)/5</f>
        <v>25.2</v>
      </c>
      <c r="F11" s="3" t="s">
        <v>109</v>
      </c>
    </row>
    <row r="12" spans="1:6" ht="12.75">
      <c r="A12" s="5" t="s">
        <v>98</v>
      </c>
      <c r="B12" s="1">
        <f>ROUND(Sheet2!O7,0)</f>
        <v>0</v>
      </c>
      <c r="C12" s="1">
        <f>(Sheet2!S7+Sheet2!T7+Sheet2!U7+Sheet2!V7+Sheet2!W7)/5</f>
        <v>160.2</v>
      </c>
      <c r="D12" s="1">
        <f>(Sheet2!Y7+Sheet2!Z7+Sheet2!AA7+Sheet2!AB7+Sheet2!AC7)/5</f>
        <v>122.8</v>
      </c>
      <c r="E12" s="1">
        <f>(Sheet2!AE7+Sheet2!AF7+Sheet2!AG7+Sheet2!AH7+Sheet2!AI7)/5</f>
        <v>25.2</v>
      </c>
      <c r="F12" s="3" t="s">
        <v>109</v>
      </c>
    </row>
    <row r="13" spans="1:6" ht="12.75">
      <c r="A13" s="5" t="s">
        <v>177</v>
      </c>
      <c r="B13" s="1">
        <f>ROUND(Sheet2!O8,0)</f>
        <v>1</v>
      </c>
      <c r="C13" s="1">
        <f>(Sheet2!S8+Sheet2!T8+Sheet2!U8+Sheet2!V8+Sheet2!W8)/5</f>
        <v>0</v>
      </c>
      <c r="D13" s="1">
        <f>(Sheet2!Y8+Sheet2!Z8+Sheet2!AA8+Sheet2!AB8+Sheet2!AC8)/5</f>
        <v>0</v>
      </c>
      <c r="E13" s="1">
        <f>(Sheet2!AE8+Sheet2!AF8+Sheet2!AG8+Sheet2!AH8+Sheet2!AI8)/5</f>
        <v>0</v>
      </c>
      <c r="F13" s="3" t="s">
        <v>109</v>
      </c>
    </row>
    <row r="14" spans="1:6" ht="12.75">
      <c r="A14" s="5" t="s">
        <v>4</v>
      </c>
      <c r="B14" s="1">
        <f>ROUND(Sheet2!O9,0)</f>
        <v>37</v>
      </c>
      <c r="C14" s="1">
        <f>(Sheet2!S9+Sheet2!T9+Sheet2!U9+Sheet2!V9+Sheet2!W9)/5</f>
        <v>0</v>
      </c>
      <c r="D14" s="1">
        <f>(Sheet2!Y9+Sheet2!Z9+Sheet2!AA9+Sheet2!AB9+Sheet2!AC9)/5</f>
        <v>0</v>
      </c>
      <c r="E14" s="1">
        <f>(Sheet2!AE9+Sheet2!AF9+Sheet2!AG9+Sheet2!AH9+Sheet2!AI9)/5</f>
        <v>0</v>
      </c>
      <c r="F14" s="3" t="s">
        <v>109</v>
      </c>
    </row>
    <row r="15" spans="1:8" ht="12.75">
      <c r="A15" s="5" t="s">
        <v>77</v>
      </c>
      <c r="B15" s="1">
        <f>ROUND(Sheet2!O10,0)</f>
        <v>0</v>
      </c>
      <c r="C15" s="1">
        <f>(Sheet2!S10+Sheet2!T10+Sheet2!U10+Sheet2!V10+Sheet2!W10)/5</f>
        <v>0</v>
      </c>
      <c r="D15" s="1">
        <f>(Sheet2!Y10+Sheet2!Z10+Sheet2!AA10+Sheet2!AB10+Sheet2!AC10)/5</f>
        <v>0</v>
      </c>
      <c r="E15" s="1">
        <f>(Sheet2!AE10+Sheet2!AF10+Sheet2!AG10+Sheet2!AH10+Sheet2!AI10)/5</f>
        <v>0</v>
      </c>
      <c r="F15" s="3" t="s">
        <v>109</v>
      </c>
      <c r="H15" s="29"/>
    </row>
    <row r="16" spans="1:6" ht="12.75">
      <c r="A16" s="5" t="s">
        <v>5</v>
      </c>
      <c r="B16" s="1">
        <f>ROUND(Sheet2!O11,0)</f>
        <v>12</v>
      </c>
      <c r="C16" s="1">
        <f>(Sheet2!S11+Sheet2!T11+Sheet2!U11+Sheet2!V11+Sheet2!W11)/5</f>
        <v>0</v>
      </c>
      <c r="D16" s="1">
        <f>(Sheet2!Y11+Sheet2!Z11+Sheet2!AA11+Sheet2!AB11+Sheet2!AC11)/5</f>
        <v>0</v>
      </c>
      <c r="E16" s="1">
        <f>(Sheet2!AE11+Sheet2!AF11+Sheet2!AG11+Sheet2!AH11+Sheet2!AI11)/5</f>
        <v>0</v>
      </c>
      <c r="F16" s="3" t="s">
        <v>109</v>
      </c>
    </row>
    <row r="17" spans="1:6" ht="12.75">
      <c r="A17" s="5" t="s">
        <v>0</v>
      </c>
      <c r="B17" s="1">
        <f>ROUND(Sheet2!O12,0)</f>
        <v>225</v>
      </c>
      <c r="C17" s="1">
        <f>(Sheet2!S12+Sheet2!T12+Sheet2!U12+Sheet2!V12+Sheet2!W12)/5</f>
        <v>0</v>
      </c>
      <c r="D17" s="1">
        <f>(Sheet2!Y12+Sheet2!Z12+Sheet2!AA12+Sheet2!AB12+Sheet2!AC12)/5</f>
        <v>0</v>
      </c>
      <c r="E17" s="1">
        <f>(Sheet2!AE12+Sheet2!AF12+Sheet2!AG12+Sheet2!AH12+Sheet2!AI12)/5</f>
        <v>0</v>
      </c>
      <c r="F17" s="3" t="s">
        <v>109</v>
      </c>
    </row>
    <row r="18" spans="1:6" ht="12.75">
      <c r="A18" s="5" t="s">
        <v>3</v>
      </c>
      <c r="B18" s="1">
        <f>ROUND(Sheet2!O13,0)</f>
        <v>12</v>
      </c>
      <c r="C18" s="1">
        <f>(Sheet2!S13+Sheet2!T13+Sheet2!U13+Sheet2!V13+Sheet2!W13)/5</f>
        <v>0</v>
      </c>
      <c r="D18" s="1">
        <f>(Sheet2!Y13+Sheet2!Z13+Sheet2!AA13+Sheet2!AB13+Sheet2!AC13)/5</f>
        <v>0</v>
      </c>
      <c r="E18" s="1">
        <f>(Sheet2!AE13+Sheet2!AF13+Sheet2!AG13+Sheet2!AH13+Sheet2!AI13)/5</f>
        <v>0</v>
      </c>
      <c r="F18" s="3" t="s">
        <v>109</v>
      </c>
    </row>
    <row r="19" spans="1:6" ht="12.75">
      <c r="A19" s="5" t="s">
        <v>101</v>
      </c>
      <c r="B19" s="1">
        <f>ROUND(Sheet2!O14,0)</f>
        <v>0</v>
      </c>
      <c r="C19" s="1">
        <f>(Sheet2!S14+Sheet2!T14+Sheet2!U14+Sheet2!V14+Sheet2!W14)/5</f>
        <v>242.6</v>
      </c>
      <c r="D19" s="1">
        <f>(Sheet2!Y14+Sheet2!Z14+Sheet2!AA14+Sheet2!AB14+Sheet2!AC14)/5</f>
        <v>193</v>
      </c>
      <c r="E19" s="1">
        <f>(Sheet2!AE14+Sheet2!AF14+Sheet2!AG14+Sheet2!AH14+Sheet2!AI14)/5</f>
        <v>39.6</v>
      </c>
      <c r="F19" s="3" t="s">
        <v>109</v>
      </c>
    </row>
    <row r="20" spans="1:6" ht="12.75">
      <c r="A20" s="5" t="s">
        <v>1</v>
      </c>
      <c r="B20" s="1">
        <f>ROUND(Sheet2!O15,0)</f>
        <v>45</v>
      </c>
      <c r="C20" s="1">
        <f>(Sheet2!S15+Sheet2!T15+Sheet2!U15+Sheet2!V15+Sheet2!W15)/5</f>
        <v>0</v>
      </c>
      <c r="D20" s="1">
        <f>(Sheet2!Y15+Sheet2!Z15+Sheet2!AA15+Sheet2!AB15+Sheet2!AC15)/5</f>
        <v>0</v>
      </c>
      <c r="E20" s="1">
        <f>(Sheet2!AE15+Sheet2!AF15+Sheet2!AG15+Sheet2!AH15+Sheet2!AI15)/5</f>
        <v>0</v>
      </c>
      <c r="F20" s="3" t="s">
        <v>109</v>
      </c>
    </row>
    <row r="21" spans="1:6" ht="12.75">
      <c r="A21" s="5" t="s">
        <v>88</v>
      </c>
      <c r="B21" s="1">
        <f>ROUND(Sheet2!O16,0)</f>
        <v>0</v>
      </c>
      <c r="C21" s="1">
        <f>(Sheet2!S16+Sheet2!T16+Sheet2!U16+Sheet2!V16+Sheet2!W16)/5</f>
        <v>0</v>
      </c>
      <c r="D21" s="1">
        <f>(Sheet2!Y16+Sheet2!Z16+Sheet2!AA16+Sheet2!AB16+Sheet2!AC16)/5</f>
        <v>0</v>
      </c>
      <c r="E21" s="1">
        <f>(Sheet2!AE16+Sheet2!AF16+Sheet2!AG16+Sheet2!AH16+Sheet2!AI16)/5</f>
        <v>0</v>
      </c>
      <c r="F21" s="3" t="s">
        <v>109</v>
      </c>
    </row>
    <row r="22" spans="1:5" ht="26.25" customHeight="1" hidden="1">
      <c r="A22" s="5"/>
      <c r="B22" s="1"/>
      <c r="C22" s="1"/>
      <c r="D22" s="1"/>
      <c r="E22" s="1"/>
    </row>
    <row r="23" spans="1:5" ht="12.75">
      <c r="A23" s="54" t="s">
        <v>123</v>
      </c>
      <c r="B23" s="54"/>
      <c r="C23" s="4">
        <f>SUMIF(F9:F21,"&lt;&gt;N",C9:C21)+SUMIF(A9:A21,"=Space Bar",C9:C21)</f>
        <v>242.6</v>
      </c>
      <c r="D23" s="4">
        <f>SUMIF(F9:F21,"&lt;&gt;N",D9:D21)+SUMIF(A9:A21,"=Space Bar",D9:D21)</f>
        <v>193</v>
      </c>
      <c r="E23" s="4">
        <f>SUMIF(F9:F21,"&lt;&gt;N",E9:E21)+SUMIF(A9:A21,"=Space Bar",E9:E21)</f>
        <v>39.6</v>
      </c>
    </row>
    <row r="26" spans="1:6" ht="12.75">
      <c r="A26" s="12" t="s">
        <v>147</v>
      </c>
      <c r="B26" s="15" t="s">
        <v>215</v>
      </c>
      <c r="C26" s="14"/>
      <c r="D26" s="14" t="s">
        <v>204</v>
      </c>
      <c r="E26" s="51" t="s">
        <v>206</v>
      </c>
      <c r="F26" s="16"/>
    </row>
    <row r="27" spans="1:6" ht="12.75">
      <c r="A27" s="12" t="s">
        <v>146</v>
      </c>
      <c r="B27" s="13" t="s">
        <v>216</v>
      </c>
      <c r="C27" s="14"/>
      <c r="D27" s="14" t="s">
        <v>204</v>
      </c>
      <c r="E27" s="14" t="s">
        <v>205</v>
      </c>
      <c r="F27" s="16"/>
    </row>
    <row r="28" spans="1:6" ht="12.75">
      <c r="A28" s="12" t="s">
        <v>136</v>
      </c>
      <c r="B28" s="14" t="s">
        <v>156</v>
      </c>
      <c r="C28" s="14"/>
      <c r="D28" s="14" t="s">
        <v>207</v>
      </c>
      <c r="E28" s="14" t="s">
        <v>208</v>
      </c>
      <c r="F28" s="16"/>
    </row>
    <row r="29" spans="1:6" ht="12.75" customHeight="1">
      <c r="A29" s="12" t="s">
        <v>143</v>
      </c>
      <c r="B29" s="57" t="s">
        <v>217</v>
      </c>
      <c r="C29" s="57"/>
      <c r="D29" s="57"/>
      <c r="E29" s="57"/>
      <c r="F29" s="57"/>
    </row>
    <row r="30" spans="1:6" ht="12.75">
      <c r="A30" s="17"/>
      <c r="B30" s="57"/>
      <c r="C30" s="57"/>
      <c r="D30" s="57"/>
      <c r="E30" s="57"/>
      <c r="F30" s="57"/>
    </row>
    <row r="31" spans="1:6" ht="12.75">
      <c r="A31" s="17"/>
      <c r="B31" s="57"/>
      <c r="C31" s="57"/>
      <c r="D31" s="57"/>
      <c r="E31" s="57"/>
      <c r="F31" s="57"/>
    </row>
    <row r="32" spans="1:6" ht="12.75" hidden="1">
      <c r="A32" s="17"/>
      <c r="B32" s="25"/>
      <c r="C32" s="25"/>
      <c r="D32" s="25"/>
      <c r="E32" s="25"/>
      <c r="F32" s="25"/>
    </row>
    <row r="33" spans="1:6" ht="15.75">
      <c r="A33" s="11" t="s">
        <v>127</v>
      </c>
      <c r="B33" s="2" t="s">
        <v>70</v>
      </c>
      <c r="C33" s="2" t="s">
        <v>106</v>
      </c>
      <c r="D33" s="2" t="s">
        <v>107</v>
      </c>
      <c r="E33" s="2" t="s">
        <v>136</v>
      </c>
      <c r="F33" s="2" t="s">
        <v>108</v>
      </c>
    </row>
    <row r="34" spans="1:6" ht="12.75">
      <c r="A34" s="9" t="s">
        <v>76</v>
      </c>
      <c r="B34" s="1">
        <f>ROUND(Sheet2!O21,0)</f>
        <v>0</v>
      </c>
      <c r="C34" s="1">
        <f>(Sheet2!S21+Sheet2!T21+Sheet2!U21+Sheet2!V21+Sheet2!W21)/5</f>
        <v>75.2</v>
      </c>
      <c r="D34" s="1">
        <f>(Sheet2!Y21+Sheet2!Z21+Sheet2!AA21+Sheet2!AB21+Sheet2!AC21)/5</f>
        <v>62</v>
      </c>
      <c r="E34" s="1">
        <f>(Sheet2!AE21+Sheet2!AF21+Sheet2!AG21+Sheet2!AH21+Sheet2!AI21)/5</f>
        <v>15.8</v>
      </c>
      <c r="F34" s="3" t="s">
        <v>109</v>
      </c>
    </row>
    <row r="35" spans="1:6" ht="12.75">
      <c r="A35" s="5" t="s">
        <v>8</v>
      </c>
      <c r="B35" s="1">
        <f>ROUND(Sheet2!O22,0)</f>
        <v>12</v>
      </c>
      <c r="C35" s="1">
        <f>(Sheet2!S22+Sheet2!T22+Sheet2!U22+Sheet2!V22+Sheet2!W22)/5</f>
        <v>0</v>
      </c>
      <c r="D35" s="1">
        <f>(Sheet2!Y22+Sheet2!Z22+Sheet2!AA22+Sheet2!AB22+Sheet2!AC22)/5</f>
        <v>0</v>
      </c>
      <c r="E35" s="1">
        <f>(Sheet2!AE22+Sheet2!AF22+Sheet2!AG22+Sheet2!AH22+Sheet2!AI22)/5</f>
        <v>0</v>
      </c>
      <c r="F35" s="3" t="s">
        <v>109</v>
      </c>
    </row>
    <row r="36" spans="1:12" ht="12.75" customHeight="1">
      <c r="A36" s="5" t="s">
        <v>4</v>
      </c>
      <c r="B36" s="1">
        <f>ROUND(Sheet2!O23,0)</f>
        <v>37</v>
      </c>
      <c r="C36" s="1">
        <f>(Sheet2!S23+Sheet2!T23+Sheet2!U23+Sheet2!V23+Sheet2!W23)/5</f>
        <v>0</v>
      </c>
      <c r="D36" s="1">
        <f>(Sheet2!Y23+Sheet2!Z23+Sheet2!AA23+Sheet2!AB23+Sheet2!AC23)/5</f>
        <v>0</v>
      </c>
      <c r="E36" s="1">
        <f>(Sheet2!AE23+Sheet2!AF23+Sheet2!AG23+Sheet2!AH23+Sheet2!AI23)/5</f>
        <v>0</v>
      </c>
      <c r="F36" s="3" t="s">
        <v>109</v>
      </c>
      <c r="L36" s="38"/>
    </row>
    <row r="37" spans="1:12" ht="12.75">
      <c r="A37" s="5" t="s">
        <v>209</v>
      </c>
      <c r="B37" s="1">
        <f>ROUND(Sheet2!O32,0)</f>
        <v>0</v>
      </c>
      <c r="C37" s="1">
        <f>(Sheet2!S32+Sheet2!T32+Sheet2!U32+Sheet2!V32+Sheet2!W32)/5</f>
        <v>107</v>
      </c>
      <c r="D37" s="1">
        <f>(Sheet2!Y32+Sheet2!Z32+Sheet2!AA32+Sheet2!AB32+Sheet2!AC32)/5</f>
        <v>88</v>
      </c>
      <c r="E37" s="1">
        <f>(Sheet2!AE32+Sheet2!AF32+Sheet2!AG32+Sheet2!AH32+Sheet2!AI32)/5</f>
        <v>15.8</v>
      </c>
      <c r="F37" s="3" t="s">
        <v>109</v>
      </c>
      <c r="H37" s="10"/>
      <c r="I37" s="38"/>
      <c r="J37" s="38"/>
      <c r="K37" s="38"/>
      <c r="L37" s="38"/>
    </row>
    <row r="38" spans="1:12" ht="12.75">
      <c r="A38" s="5" t="s">
        <v>77</v>
      </c>
      <c r="B38" s="1">
        <f>ROUND(Sheet2!O24,0)</f>
        <v>0</v>
      </c>
      <c r="C38" s="1">
        <f>(Sheet2!S24+Sheet2!T24+Sheet2!U24+Sheet2!V24+Sheet2!W24)/5</f>
        <v>0</v>
      </c>
      <c r="D38" s="1">
        <f>(Sheet2!Y24+Sheet2!Z24+Sheet2!AA24+Sheet2!AB24+Sheet2!AC24)/5</f>
        <v>0</v>
      </c>
      <c r="E38" s="1">
        <f>(Sheet2!AE24+Sheet2!AF24+Sheet2!AG24+Sheet2!AH24+Sheet2!AI24)/5</f>
        <v>0</v>
      </c>
      <c r="F38" s="3" t="s">
        <v>109</v>
      </c>
      <c r="H38" s="10"/>
      <c r="I38" s="38"/>
      <c r="J38" s="38"/>
      <c r="K38" s="38"/>
      <c r="L38" s="38"/>
    </row>
    <row r="39" spans="1:6" ht="12.75">
      <c r="A39" s="5" t="s">
        <v>0</v>
      </c>
      <c r="B39" s="1">
        <f>ROUND(Sheet2!O25,0)</f>
        <v>225</v>
      </c>
      <c r="C39" s="1">
        <f>(Sheet2!S25+Sheet2!T25+Sheet2!U25+Sheet2!V25+Sheet2!W25)/5</f>
        <v>0</v>
      </c>
      <c r="D39" s="1">
        <f>(Sheet2!Y25+Sheet2!Z25+Sheet2!AA25+Sheet2!AB25+Sheet2!AC25)/5</f>
        <v>0</v>
      </c>
      <c r="E39" s="1">
        <f>(Sheet2!AE25+Sheet2!AF25+Sheet2!AG25+Sheet2!AH25+Sheet2!AI25)/5</f>
        <v>0</v>
      </c>
      <c r="F39" s="3" t="s">
        <v>109</v>
      </c>
    </row>
    <row r="40" spans="1:6" ht="12.75">
      <c r="A40" s="5" t="s">
        <v>7</v>
      </c>
      <c r="B40" s="1">
        <f>ROUND(Sheet2!O26,0)</f>
        <v>12</v>
      </c>
      <c r="C40" s="1">
        <f>(Sheet2!S26+Sheet2!T26+Sheet2!U26+Sheet2!V26+Sheet2!W26)/5</f>
        <v>0</v>
      </c>
      <c r="D40" s="1">
        <f>(Sheet2!Y26+Sheet2!Z26+Sheet2!AA26+Sheet2!AB26+Sheet2!AC26)/5</f>
        <v>0</v>
      </c>
      <c r="E40" s="1">
        <f>(Sheet2!AE26+Sheet2!AF26+Sheet2!AG26+Sheet2!AH26+Sheet2!AI26)/5</f>
        <v>0</v>
      </c>
      <c r="F40" s="3" t="s">
        <v>109</v>
      </c>
    </row>
    <row r="41" spans="1:6" ht="12.75">
      <c r="A41" s="5" t="s">
        <v>3</v>
      </c>
      <c r="B41" s="1">
        <f>ROUND(Sheet2!O27,0)</f>
        <v>12</v>
      </c>
      <c r="C41" s="1">
        <f>(Sheet2!S27+Sheet2!T27+Sheet2!U27+Sheet2!V27+Sheet2!W27)/5</f>
        <v>0</v>
      </c>
      <c r="D41" s="1">
        <f>(Sheet2!Y27+Sheet2!Z27+Sheet2!AA27+Sheet2!AB27+Sheet2!AC27)/5</f>
        <v>0</v>
      </c>
      <c r="E41" s="1">
        <f>(Sheet2!AE27+Sheet2!AF27+Sheet2!AG27+Sheet2!AH27+Sheet2!AI27)/5</f>
        <v>0</v>
      </c>
      <c r="F41" s="3" t="s">
        <v>109</v>
      </c>
    </row>
    <row r="42" spans="1:6" ht="12.75">
      <c r="A42" s="5" t="s">
        <v>101</v>
      </c>
      <c r="B42" s="1">
        <f>ROUND(Sheet2!O28,0)</f>
        <v>0</v>
      </c>
      <c r="C42" s="1">
        <f>(Sheet2!S28+Sheet2!T28+Sheet2!U28+Sheet2!V28+Sheet2!W28)/5</f>
        <v>107.8</v>
      </c>
      <c r="D42" s="1">
        <f>(Sheet2!Y28+Sheet2!Z28+Sheet2!AA28+Sheet2!AB28+Sheet2!AC28)/5</f>
        <v>88</v>
      </c>
      <c r="E42" s="1">
        <f>(Sheet2!AE28+Sheet2!AF28+Sheet2!AG28+Sheet2!AH28+Sheet2!AI28)/5</f>
        <v>18.6</v>
      </c>
      <c r="F42" s="3" t="s">
        <v>109</v>
      </c>
    </row>
    <row r="43" spans="1:6" ht="12.75">
      <c r="A43" s="5" t="s">
        <v>1</v>
      </c>
      <c r="B43" s="1">
        <f>ROUND(Sheet2!O29,0)</f>
        <v>45</v>
      </c>
      <c r="C43" s="1">
        <f>(Sheet2!S29+Sheet2!T29+Sheet2!U29+Sheet2!V29+Sheet2!W29)/5</f>
        <v>0</v>
      </c>
      <c r="D43" s="1">
        <f>(Sheet2!Y29+Sheet2!Z29+Sheet2!AA29+Sheet2!AB29+Sheet2!AC29)/5</f>
        <v>0</v>
      </c>
      <c r="E43" s="1">
        <f>(Sheet2!AE29+Sheet2!AF29+Sheet2!AG29+Sheet2!AH29+Sheet2!AI29)/5</f>
        <v>0</v>
      </c>
      <c r="F43" s="3" t="s">
        <v>109</v>
      </c>
    </row>
    <row r="44" spans="1:6" ht="12.75">
      <c r="A44" s="5" t="s">
        <v>6</v>
      </c>
      <c r="B44" s="1">
        <f>ROUND(Sheet2!O30,0)</f>
        <v>7</v>
      </c>
      <c r="C44" s="1">
        <f>(Sheet2!S30+Sheet2!T30+Sheet2!U30+Sheet2!V30+Sheet2!W30)/5</f>
        <v>0</v>
      </c>
      <c r="D44" s="1">
        <f>(Sheet2!Y30+Sheet2!Z30+Sheet2!AA30+Sheet2!AB30+Sheet2!AC30)/5</f>
        <v>0</v>
      </c>
      <c r="E44" s="1">
        <f>(Sheet2!AE30+Sheet2!AF30+Sheet2!AG30+Sheet2!AH30+Sheet2!AI30)/5</f>
        <v>0</v>
      </c>
      <c r="F44" s="3" t="s">
        <v>109</v>
      </c>
    </row>
    <row r="45" spans="1:6" ht="12.75">
      <c r="A45" s="5" t="s">
        <v>88</v>
      </c>
      <c r="B45" s="1">
        <f>ROUND(Sheet2!O31,0)</f>
        <v>0</v>
      </c>
      <c r="C45" s="1">
        <f>(Sheet2!S31+Sheet2!T31+Sheet2!U31+Sheet2!V31+Sheet2!W31)/5</f>
        <v>0</v>
      </c>
      <c r="D45" s="1">
        <f>(Sheet2!Y31+Sheet2!Z31+Sheet2!AA31+Sheet2!AB31+Sheet2!AC31)/5</f>
        <v>0</v>
      </c>
      <c r="E45" s="1">
        <f>(Sheet2!AE31+Sheet2!AF31+Sheet2!AG31+Sheet2!AH31+Sheet2!AI31)/5</f>
        <v>0</v>
      </c>
      <c r="F45" s="3" t="s">
        <v>109</v>
      </c>
    </row>
    <row r="46" spans="1:6" ht="12.75">
      <c r="A46" s="5" t="s">
        <v>210</v>
      </c>
      <c r="B46" s="1">
        <f>ROUND(Sheet2!O33,0)</f>
        <v>12</v>
      </c>
      <c r="C46" s="1">
        <f>(Sheet2!S33+Sheet2!T33+Sheet2!U33+Sheet2!V33+Sheet2!W33)/5</f>
        <v>169.6</v>
      </c>
      <c r="D46" s="1">
        <f>(Sheet2!Y33+Sheet2!Z33+Sheet2!AA33+Sheet2!AB33+Sheet2!AC33)/5</f>
        <v>169.2</v>
      </c>
      <c r="E46" s="1">
        <f>(Sheet2!AE33+Sheet2!AF33+Sheet2!AG33+Sheet2!AH33+Sheet2!AI33)/5</f>
        <v>50</v>
      </c>
      <c r="F46" s="3" t="s">
        <v>110</v>
      </c>
    </row>
    <row r="47" spans="1:6" ht="12.75">
      <c r="A47" s="5" t="s">
        <v>211</v>
      </c>
      <c r="B47" s="1">
        <f>ROUND(Sheet2!O34,0)</f>
        <v>162</v>
      </c>
      <c r="C47" s="1">
        <f>(Sheet2!S34+Sheet2!T34+Sheet2!U34+Sheet2!V34+Sheet2!W34)/5</f>
        <v>0</v>
      </c>
      <c r="D47" s="1">
        <f>(Sheet2!Y34+Sheet2!Z34+Sheet2!AA34+Sheet2!AB34+Sheet2!AC34)/5</f>
        <v>0</v>
      </c>
      <c r="E47" s="1">
        <f>(Sheet2!AE34+Sheet2!AF34+Sheet2!AG34+Sheet2!AH34+Sheet2!AI34)/5</f>
        <v>0</v>
      </c>
      <c r="F47" s="3" t="s">
        <v>112</v>
      </c>
    </row>
    <row r="48" spans="1:5" ht="12.75" hidden="1">
      <c r="A48" s="5"/>
      <c r="B48" s="1"/>
      <c r="C48" s="1"/>
      <c r="D48" s="1"/>
      <c r="E48" s="1"/>
    </row>
    <row r="49" spans="1:5" ht="12.75">
      <c r="A49" s="54" t="s">
        <v>123</v>
      </c>
      <c r="B49" s="54"/>
      <c r="C49" s="4">
        <f>SUMIF(F34:F47,"&lt;&gt;N",C34:C47)+SUMIF(A34:A47,"=Space Bar",C34:C47)</f>
        <v>277.4</v>
      </c>
      <c r="D49" s="4">
        <f>SUMIF(F34:F47,"&lt;&gt;N",D34:D47)+SUMIF(A34:A47,"=Space Bar",D34:D47)</f>
        <v>257.2</v>
      </c>
      <c r="E49" s="4">
        <f>SUMIF(F34:F47,"&lt;&gt;N",E34:E47)+SUMIF(A34:A47,"=Space Bar",E34:E47)</f>
        <v>68.6</v>
      </c>
    </row>
    <row r="52" spans="1:6" ht="12.75">
      <c r="A52" s="12" t="s">
        <v>147</v>
      </c>
      <c r="B52" s="13" t="s">
        <v>157</v>
      </c>
      <c r="C52" s="14"/>
      <c r="D52" s="13" t="s">
        <v>94</v>
      </c>
      <c r="E52" s="15" t="s">
        <v>93</v>
      </c>
      <c r="F52" s="16"/>
    </row>
    <row r="53" spans="1:6" ht="12.75">
      <c r="A53" s="12" t="s">
        <v>146</v>
      </c>
      <c r="B53" s="13" t="s">
        <v>157</v>
      </c>
      <c r="C53" s="14"/>
      <c r="D53" s="14" t="s">
        <v>94</v>
      </c>
      <c r="E53" s="14" t="s">
        <v>93</v>
      </c>
      <c r="F53" s="16"/>
    </row>
    <row r="54" spans="1:6" ht="12.75">
      <c r="A54" s="12" t="s">
        <v>136</v>
      </c>
      <c r="B54" s="13" t="s">
        <v>156</v>
      </c>
      <c r="C54" s="14"/>
      <c r="D54" s="14" t="s">
        <v>158</v>
      </c>
      <c r="E54" s="14" t="s">
        <v>159</v>
      </c>
      <c r="F54" s="16"/>
    </row>
    <row r="55" spans="1:6" ht="12.75">
      <c r="A55" s="12" t="s">
        <v>179</v>
      </c>
      <c r="B55" s="13" t="s">
        <v>133</v>
      </c>
      <c r="C55" s="14"/>
      <c r="D55" s="14" t="s">
        <v>135</v>
      </c>
      <c r="E55" s="14" t="s">
        <v>134</v>
      </c>
      <c r="F55" s="16"/>
    </row>
    <row r="56" spans="1:5" ht="12.75">
      <c r="A56" s="12" t="s">
        <v>180</v>
      </c>
      <c r="B56" s="13" t="s">
        <v>171</v>
      </c>
      <c r="C56" s="14"/>
      <c r="D56" s="13" t="s">
        <v>172</v>
      </c>
      <c r="E56" s="15" t="s">
        <v>173</v>
      </c>
    </row>
    <row r="57" spans="1:6" ht="12.75" customHeight="1">
      <c r="A57" s="12" t="s">
        <v>143</v>
      </c>
      <c r="B57" s="55" t="s">
        <v>167</v>
      </c>
      <c r="C57" s="55"/>
      <c r="D57" s="55"/>
      <c r="E57" s="55"/>
      <c r="F57" s="55"/>
    </row>
    <row r="58" spans="1:6" ht="12.75">
      <c r="A58" s="17"/>
      <c r="B58" s="55"/>
      <c r="C58" s="55"/>
      <c r="D58" s="55"/>
      <c r="E58" s="55"/>
      <c r="F58" s="55"/>
    </row>
    <row r="59" spans="1:6" ht="12.75">
      <c r="A59" s="17"/>
      <c r="B59" s="55"/>
      <c r="C59" s="55"/>
      <c r="D59" s="55"/>
      <c r="E59" s="55"/>
      <c r="F59" s="55"/>
    </row>
    <row r="60" spans="1:6" ht="12.75" hidden="1">
      <c r="A60" s="17"/>
      <c r="B60" s="24"/>
      <c r="C60" s="24"/>
      <c r="D60" s="24"/>
      <c r="E60" s="24"/>
      <c r="F60" s="24"/>
    </row>
    <row r="61" spans="1:13" ht="15.75">
      <c r="A61" s="11" t="s">
        <v>126</v>
      </c>
      <c r="B61" s="2" t="s">
        <v>70</v>
      </c>
      <c r="C61" s="2" t="s">
        <v>106</v>
      </c>
      <c r="D61" s="2" t="s">
        <v>107</v>
      </c>
      <c r="E61" s="2" t="s">
        <v>136</v>
      </c>
      <c r="F61" s="2" t="s">
        <v>160</v>
      </c>
      <c r="G61" s="2" t="s">
        <v>170</v>
      </c>
      <c r="H61" s="2" t="s">
        <v>108</v>
      </c>
      <c r="I61" s="46" t="s">
        <v>181</v>
      </c>
      <c r="J61" s="46" t="s">
        <v>182</v>
      </c>
      <c r="K61" s="46" t="s">
        <v>183</v>
      </c>
      <c r="L61" s="48" t="s">
        <v>184</v>
      </c>
      <c r="M61" s="48" t="s">
        <v>185</v>
      </c>
    </row>
    <row r="62" spans="1:13" ht="12.75">
      <c r="A62" s="5" t="s">
        <v>9</v>
      </c>
      <c r="B62" s="1">
        <f>ROUND(Sheet2!O39,0)</f>
        <v>7</v>
      </c>
      <c r="C62" s="1">
        <f>(Sheet2!S39+Sheet2!T39+Sheet2!U39+Sheet2!V39+Sheet2!W39)/5</f>
        <v>0</v>
      </c>
      <c r="D62" s="1">
        <f>(Sheet2!Y39+Sheet2!Z39+Sheet2!AA39+Sheet2!AB39+Sheet2!AC39)/5</f>
        <v>0</v>
      </c>
      <c r="E62" s="1">
        <f>(Sheet2!AE39+Sheet2!AF39+Sheet2!AG39+Sheet2!AH39+Sheet2!AI39)/5</f>
        <v>0</v>
      </c>
      <c r="F62" s="1">
        <f>(Sheet2!AK39+Sheet2!AL39+Sheet2!AM39+Sheet2!AN39+Sheet2!AO39)/5</f>
        <v>0</v>
      </c>
      <c r="G62" s="1">
        <f>(Sheet2!AQ39+Sheet2!AR39+Sheet2!AS39+Sheet2!AT39+Sheet2!AU39)/5</f>
        <v>0</v>
      </c>
      <c r="H62" s="3" t="s">
        <v>109</v>
      </c>
      <c r="I62" s="49">
        <f aca="true" t="shared" si="0" ref="I62:I92">IF(H62&lt;&gt;"N",IF(B62=0,IF(C62="NoWork","NoWork",C62/1),IF(C62="NoWork","NoWork",C62/B62)),"")</f>
      </c>
      <c r="J62" s="49">
        <f aca="true" t="shared" si="1" ref="J62:J92">IF(H62&lt;&gt;"N",IF(B62=0,IF(D62="NoWork","NoWork",D62/1),IF(D62="NoWork","NoWork",D62/B62)),"")</f>
      </c>
      <c r="K62" s="49">
        <f aca="true" t="shared" si="2" ref="K62:K92">IF(H62&lt;&gt;"N",IF(B62=0,IF(E62="NoWork","NoWork",E62/1),IF(E62="NoWork","NoWork",E62/B62)),"")</f>
      </c>
      <c r="L62" s="49">
        <f aca="true" t="shared" si="3" ref="L62:L92">IF(H62&lt;&gt;"N",IF(B62=0,IF(F62="NoWork","NoWork",F62/1),IF(F62="NoWork","NoWork",F62/B62)),"")</f>
      </c>
      <c r="M62" s="49">
        <f aca="true" t="shared" si="4" ref="M62:M92">IF(H62&lt;&gt;"N",IF(B62=0,IF(G62="NoWork","NoWork",G62/1),IF(G62="NoWork","NoWork",G62/B62)),"")</f>
      </c>
    </row>
    <row r="63" spans="1:13" ht="12.75">
      <c r="A63" s="5" t="s">
        <v>20</v>
      </c>
      <c r="B63" s="1">
        <f>ROUND(Sheet2!O40,0)</f>
        <v>12</v>
      </c>
      <c r="C63" s="1">
        <f>(Sheet2!S40+Sheet2!T40+Sheet2!U40+Sheet2!V40+Sheet2!W40)/5</f>
        <v>0</v>
      </c>
      <c r="D63" s="1">
        <f>(Sheet2!Y40+Sheet2!Z40+Sheet2!AA40+Sheet2!AB40+Sheet2!AC40)/5</f>
        <v>0</v>
      </c>
      <c r="E63" s="1">
        <f>(Sheet2!AE40+Sheet2!AF40+Sheet2!AG40+Sheet2!AH40+Sheet2!AI40)/5</f>
        <v>0</v>
      </c>
      <c r="F63" s="1">
        <f>(Sheet2!AK40+Sheet2!AL40+Sheet2!AM40+Sheet2!AN40+Sheet2!AO40)/5</f>
        <v>0</v>
      </c>
      <c r="G63" s="1">
        <f>(Sheet2!AQ40+Sheet2!AR40+Sheet2!AS40+Sheet2!AT40+Sheet2!AU40)/5</f>
        <v>0</v>
      </c>
      <c r="H63" s="3" t="s">
        <v>109</v>
      </c>
      <c r="I63" s="49">
        <f t="shared" si="0"/>
      </c>
      <c r="J63" s="49">
        <f t="shared" si="1"/>
      </c>
      <c r="K63" s="49">
        <f t="shared" si="2"/>
      </c>
      <c r="L63" s="49">
        <f t="shared" si="3"/>
      </c>
      <c r="M63" s="49">
        <f t="shared" si="4"/>
      </c>
    </row>
    <row r="64" spans="1:13" ht="12.75">
      <c r="A64" s="5" t="s">
        <v>91</v>
      </c>
      <c r="B64" s="1">
        <f>ROUND(Sheet2!O41,0)</f>
        <v>0</v>
      </c>
      <c r="C64" s="1">
        <f>(Sheet2!S41+Sheet2!T41+Sheet2!U41+Sheet2!V41+Sheet2!W41)/5</f>
        <v>0</v>
      </c>
      <c r="D64" s="1">
        <f>(Sheet2!Y41+Sheet2!Z41+Sheet2!AA41+Sheet2!AB41+Sheet2!AC41)/5</f>
        <v>0</v>
      </c>
      <c r="E64" s="1">
        <f>(Sheet2!AE41+Sheet2!AF41+Sheet2!AG41+Sheet2!AH41+Sheet2!AI41)/5</f>
        <v>0</v>
      </c>
      <c r="F64" s="1">
        <f>(Sheet2!AK41+Sheet2!AL41+Sheet2!AM41+Sheet2!AN41+Sheet2!AO41)/5</f>
        <v>0</v>
      </c>
      <c r="G64" s="1">
        <f>(Sheet2!AQ41+Sheet2!AR41+Sheet2!AS41+Sheet2!AT41+Sheet2!AU41)/5</f>
        <v>0</v>
      </c>
      <c r="H64" s="3" t="s">
        <v>109</v>
      </c>
      <c r="I64" s="49">
        <f t="shared" si="0"/>
      </c>
      <c r="J64" s="49">
        <f t="shared" si="1"/>
      </c>
      <c r="K64" s="49">
        <f t="shared" si="2"/>
      </c>
      <c r="L64" s="49">
        <f t="shared" si="3"/>
      </c>
      <c r="M64" s="49">
        <f t="shared" si="4"/>
      </c>
    </row>
    <row r="65" spans="1:13" ht="12.75" customHeight="1">
      <c r="A65" s="5" t="s">
        <v>19</v>
      </c>
      <c r="B65" s="1">
        <f>ROUND(Sheet2!O42,0)</f>
        <v>12</v>
      </c>
      <c r="C65" s="1">
        <f>(Sheet2!S42+Sheet2!T42+Sheet2!U42+Sheet2!V42+Sheet2!W42)/5</f>
        <v>0</v>
      </c>
      <c r="D65" s="1">
        <f>(Sheet2!Y42+Sheet2!Z42+Sheet2!AA42+Sheet2!AB42+Sheet2!AC42)/5</f>
        <v>0</v>
      </c>
      <c r="E65" s="1">
        <f>(Sheet2!AE42+Sheet2!AF42+Sheet2!AG42+Sheet2!AH42+Sheet2!AI42)/5</f>
        <v>0</v>
      </c>
      <c r="F65" s="1">
        <f>(Sheet2!AK42+Sheet2!AL42+Sheet2!AM42+Sheet2!AN42+Sheet2!AO42)/5</f>
        <v>0</v>
      </c>
      <c r="G65" s="1">
        <f>(Sheet2!AQ42+Sheet2!AR42+Sheet2!AS42+Sheet2!AT42+Sheet2!AU42)/5</f>
        <v>0</v>
      </c>
      <c r="H65" s="3" t="s">
        <v>109</v>
      </c>
      <c r="I65" s="49">
        <f t="shared" si="0"/>
      </c>
      <c r="J65" s="49">
        <f t="shared" si="1"/>
      </c>
      <c r="K65" s="49">
        <f t="shared" si="2"/>
      </c>
      <c r="L65" s="49">
        <f t="shared" si="3"/>
      </c>
      <c r="M65" s="49">
        <f t="shared" si="4"/>
      </c>
    </row>
    <row r="66" spans="1:13" ht="12.75">
      <c r="A66" s="5" t="s">
        <v>140</v>
      </c>
      <c r="B66" s="1">
        <f>ROUND(Sheet2!O43,0)</f>
        <v>0</v>
      </c>
      <c r="C66" s="45" t="s">
        <v>174</v>
      </c>
      <c r="D66" s="45" t="s">
        <v>174</v>
      </c>
      <c r="E66" s="45" t="s">
        <v>174</v>
      </c>
      <c r="F66" s="1">
        <f>(Sheet2!AK43+Sheet2!AL43+Sheet2!AM43+Sheet2!AN43+Sheet2!AO43)/5</f>
        <v>449.2</v>
      </c>
      <c r="G66" s="45" t="s">
        <v>174</v>
      </c>
      <c r="H66" s="3" t="s">
        <v>109</v>
      </c>
      <c r="I66" s="49">
        <f t="shared" si="0"/>
      </c>
      <c r="J66" s="49">
        <f t="shared" si="1"/>
      </c>
      <c r="K66" s="49">
        <f t="shared" si="2"/>
      </c>
      <c r="L66" s="49">
        <f t="shared" si="3"/>
      </c>
      <c r="M66" s="49">
        <f t="shared" si="4"/>
      </c>
    </row>
    <row r="67" spans="1:13" ht="12.75">
      <c r="A67" s="5" t="s">
        <v>76</v>
      </c>
      <c r="B67" s="1">
        <f>ROUND(Sheet2!O44,0)</f>
        <v>0</v>
      </c>
      <c r="C67" s="1">
        <f>(Sheet2!S44+Sheet2!T44+Sheet2!U44+Sheet2!V44+Sheet2!W44)/5</f>
        <v>655</v>
      </c>
      <c r="D67" s="1">
        <f>(Sheet2!Y44+Sheet2!Z44+Sheet2!AA44+Sheet2!AB44+Sheet2!AC44)/5</f>
        <v>430.8</v>
      </c>
      <c r="E67" s="1">
        <f>(Sheet2!AE44+Sheet2!AF44+Sheet2!AG44+Sheet2!AH44+Sheet2!AI44)/5</f>
        <v>141.6</v>
      </c>
      <c r="F67" s="1">
        <f>(Sheet2!AK44+Sheet2!AL44+Sheet2!AM44+Sheet2!AN44+Sheet2!AO44)/5</f>
        <v>481.6</v>
      </c>
      <c r="G67" s="1">
        <f>(Sheet2!AQ44+Sheet2!AR44+Sheet2!AS44+Sheet2!AT44+Sheet2!AU44)/5</f>
        <v>980.4</v>
      </c>
      <c r="H67" s="3" t="s">
        <v>109</v>
      </c>
      <c r="I67" s="49">
        <f t="shared" si="0"/>
      </c>
      <c r="J67" s="49">
        <f t="shared" si="1"/>
      </c>
      <c r="K67" s="49">
        <f t="shared" si="2"/>
      </c>
      <c r="L67" s="49">
        <f t="shared" si="3"/>
      </c>
      <c r="M67" s="49">
        <f t="shared" si="4"/>
      </c>
    </row>
    <row r="68" spans="1:13" ht="12.75">
      <c r="A68" s="5" t="s">
        <v>21</v>
      </c>
      <c r="B68" s="1">
        <f>ROUND(Sheet2!O45,0)</f>
        <v>12</v>
      </c>
      <c r="C68" s="1">
        <f>(Sheet2!S45+Sheet2!T45+Sheet2!U45+Sheet2!V45+Sheet2!W45)/5</f>
        <v>0</v>
      </c>
      <c r="D68" s="1">
        <f>(Sheet2!Y45+Sheet2!Z45+Sheet2!AA45+Sheet2!AB45+Sheet2!AC45)/5</f>
        <v>0</v>
      </c>
      <c r="E68" s="1">
        <f>(Sheet2!AE45+Sheet2!AF45+Sheet2!AG45+Sheet2!AH45+Sheet2!AI45)/5</f>
        <v>0</v>
      </c>
      <c r="F68" s="1">
        <f>(Sheet2!AK45+Sheet2!AL45+Sheet2!AM45+Sheet2!AN45+Sheet2!AO45)/5</f>
        <v>0</v>
      </c>
      <c r="G68" s="1">
        <f>(Sheet2!AQ45+Sheet2!AR45+Sheet2!AS45+Sheet2!AT45+Sheet2!AU45)/5</f>
        <v>0</v>
      </c>
      <c r="H68" s="3" t="s">
        <v>109</v>
      </c>
      <c r="I68" s="49">
        <f t="shared" si="0"/>
      </c>
      <c r="J68" s="49">
        <f t="shared" si="1"/>
      </c>
      <c r="K68" s="49">
        <f t="shared" si="2"/>
      </c>
      <c r="L68" s="49">
        <f t="shared" si="3"/>
      </c>
      <c r="M68" s="49">
        <f t="shared" si="4"/>
      </c>
    </row>
    <row r="69" spans="1:13" ht="12.75">
      <c r="A69" s="5" t="s">
        <v>8</v>
      </c>
      <c r="B69" s="1">
        <f>ROUND(Sheet2!O46,0)</f>
        <v>12</v>
      </c>
      <c r="C69" s="1">
        <f>(Sheet2!S46+Sheet2!T46+Sheet2!U46+Sheet2!V46+Sheet2!W46)/5</f>
        <v>0</v>
      </c>
      <c r="D69" s="1">
        <f>(Sheet2!Y46+Sheet2!Z46+Sheet2!AA46+Sheet2!AB46+Sheet2!AC46)/5</f>
        <v>0</v>
      </c>
      <c r="E69" s="1">
        <f>(Sheet2!AE46+Sheet2!AF46+Sheet2!AG46+Sheet2!AH46+Sheet2!AI46)/5</f>
        <v>0</v>
      </c>
      <c r="F69" s="1">
        <f>(Sheet2!AK46+Sheet2!AL46+Sheet2!AM46+Sheet2!AN46+Sheet2!AO46)/5</f>
        <v>0</v>
      </c>
      <c r="G69" s="1">
        <f>(Sheet2!AQ46+Sheet2!AR46+Sheet2!AS46+Sheet2!AT46+Sheet2!AU46)/5</f>
        <v>0</v>
      </c>
      <c r="H69" s="3" t="s">
        <v>109</v>
      </c>
      <c r="I69" s="49">
        <f t="shared" si="0"/>
      </c>
      <c r="J69" s="49">
        <f t="shared" si="1"/>
      </c>
      <c r="K69" s="49">
        <f t="shared" si="2"/>
      </c>
      <c r="L69" s="49">
        <f t="shared" si="3"/>
      </c>
      <c r="M69" s="49">
        <f t="shared" si="4"/>
      </c>
    </row>
    <row r="70" spans="1:13" ht="12.75">
      <c r="A70" s="5" t="s">
        <v>90</v>
      </c>
      <c r="B70" s="1">
        <f>ROUND(Sheet2!O47,0)</f>
        <v>0</v>
      </c>
      <c r="C70" s="1">
        <f>(Sheet2!S47+Sheet2!T47+Sheet2!U47+Sheet2!V47+Sheet2!W47)/5</f>
        <v>0</v>
      </c>
      <c r="D70" s="1">
        <f>(Sheet2!Y47+Sheet2!Z47+Sheet2!AA47+Sheet2!AB47+Sheet2!AC47)/5</f>
        <v>0</v>
      </c>
      <c r="E70" s="1">
        <f>(Sheet2!AE47+Sheet2!AF47+Sheet2!AG47+Sheet2!AH47+Sheet2!AI47)/5</f>
        <v>0</v>
      </c>
      <c r="F70" s="1">
        <f>(Sheet2!AK47+Sheet2!AL47+Sheet2!AM47+Sheet2!AN47+Sheet2!AO47)/5</f>
        <v>0</v>
      </c>
      <c r="G70" s="1">
        <f>(Sheet2!AQ47+Sheet2!AR47+Sheet2!AS47+Sheet2!AT47+Sheet2!AU47)/5</f>
        <v>0</v>
      </c>
      <c r="H70" s="3" t="s">
        <v>109</v>
      </c>
      <c r="I70" s="49">
        <f t="shared" si="0"/>
      </c>
      <c r="J70" s="49">
        <f t="shared" si="1"/>
      </c>
      <c r="K70" s="49">
        <f t="shared" si="2"/>
      </c>
      <c r="L70" s="49">
        <f t="shared" si="3"/>
      </c>
      <c r="M70" s="49">
        <f t="shared" si="4"/>
      </c>
    </row>
    <row r="71" spans="1:13" ht="12.75">
      <c r="A71" s="5" t="s">
        <v>77</v>
      </c>
      <c r="B71" s="1">
        <f>ROUND(Sheet2!O48,0)</f>
        <v>0</v>
      </c>
      <c r="C71" s="1">
        <f>(Sheet2!S48+Sheet2!T48+Sheet2!U48+Sheet2!V48+Sheet2!W48)/5</f>
        <v>0</v>
      </c>
      <c r="D71" s="1">
        <f>(Sheet2!Y48+Sheet2!Z48+Sheet2!AA48+Sheet2!AB48+Sheet2!AC48)/5</f>
        <v>0</v>
      </c>
      <c r="E71" s="1">
        <f>(Sheet2!AE48+Sheet2!AF48+Sheet2!AG48+Sheet2!AH48+Sheet2!AI48)/5</f>
        <v>0</v>
      </c>
      <c r="F71" s="1">
        <f>(Sheet2!AK48+Sheet2!AL48+Sheet2!AM48+Sheet2!AN48+Sheet2!AO48)/5</f>
        <v>0</v>
      </c>
      <c r="G71" s="1">
        <f>(Sheet2!AQ48+Sheet2!AR48+Sheet2!AS48+Sheet2!AT48+Sheet2!AU48)/5</f>
        <v>0</v>
      </c>
      <c r="H71" s="3" t="s">
        <v>109</v>
      </c>
      <c r="I71" s="49">
        <f t="shared" si="0"/>
      </c>
      <c r="J71" s="49">
        <f t="shared" si="1"/>
      </c>
      <c r="K71" s="49">
        <f t="shared" si="2"/>
      </c>
      <c r="L71" s="49">
        <f t="shared" si="3"/>
      </c>
      <c r="M71" s="49">
        <f t="shared" si="4"/>
      </c>
    </row>
    <row r="72" spans="1:13" ht="12.75">
      <c r="A72" s="5" t="s">
        <v>24</v>
      </c>
      <c r="B72" s="1">
        <f>ROUND(Sheet2!O49,0)</f>
        <v>225</v>
      </c>
      <c r="C72" s="1">
        <f>(Sheet2!S49+Sheet2!T49+Sheet2!U49+Sheet2!V49+Sheet2!W49)/5</f>
        <v>0</v>
      </c>
      <c r="D72" s="1">
        <f>(Sheet2!Y49+Sheet2!Z49+Sheet2!AA49+Sheet2!AB49+Sheet2!AC49)/5</f>
        <v>0</v>
      </c>
      <c r="E72" s="1">
        <f>(Sheet2!AE49+Sheet2!AF49+Sheet2!AG49+Sheet2!AH49+Sheet2!AI49)/5</f>
        <v>0</v>
      </c>
      <c r="F72" s="1">
        <f>(Sheet2!AK49+Sheet2!AL49+Sheet2!AM49+Sheet2!AN49+Sheet2!AO49)/5</f>
        <v>0</v>
      </c>
      <c r="G72" s="1">
        <f>(Sheet2!AQ49+Sheet2!AR49+Sheet2!AS49+Sheet2!AT49+Sheet2!AU49)/5</f>
        <v>0</v>
      </c>
      <c r="H72" s="3" t="s">
        <v>109</v>
      </c>
      <c r="I72" s="49">
        <f t="shared" si="0"/>
      </c>
      <c r="J72" s="49">
        <f t="shared" si="1"/>
      </c>
      <c r="K72" s="49">
        <f t="shared" si="2"/>
      </c>
      <c r="L72" s="49">
        <f t="shared" si="3"/>
      </c>
      <c r="M72" s="49">
        <f t="shared" si="4"/>
      </c>
    </row>
    <row r="73" spans="1:13" ht="12.75">
      <c r="A73" s="5" t="s">
        <v>22</v>
      </c>
      <c r="B73" s="1">
        <f>ROUND(Sheet2!O50,0)</f>
        <v>225</v>
      </c>
      <c r="C73" s="1">
        <f>(Sheet2!S50+Sheet2!T50+Sheet2!U50+Sheet2!V50+Sheet2!W50)/5</f>
        <v>0</v>
      </c>
      <c r="D73" s="1">
        <f>(Sheet2!Y50+Sheet2!Z50+Sheet2!AA50+Sheet2!AB50+Sheet2!AC50)/5</f>
        <v>0</v>
      </c>
      <c r="E73" s="1">
        <f>(Sheet2!AE50+Sheet2!AF50+Sheet2!AG50+Sheet2!AH50+Sheet2!AI50)/5</f>
        <v>0</v>
      </c>
      <c r="F73" s="1">
        <f>(Sheet2!AK50+Sheet2!AL50+Sheet2!AM50+Sheet2!AN50+Sheet2!AO50)/5</f>
        <v>0</v>
      </c>
      <c r="G73" s="1">
        <f>(Sheet2!AQ50+Sheet2!AR50+Sheet2!AS50+Sheet2!AT50+Sheet2!AU50)/5</f>
        <v>0</v>
      </c>
      <c r="H73" s="3" t="s">
        <v>109</v>
      </c>
      <c r="I73" s="49">
        <f t="shared" si="0"/>
      </c>
      <c r="J73" s="49">
        <f t="shared" si="1"/>
      </c>
      <c r="K73" s="49">
        <f t="shared" si="2"/>
      </c>
      <c r="L73" s="49">
        <f t="shared" si="3"/>
      </c>
      <c r="M73" s="49">
        <f t="shared" si="4"/>
      </c>
    </row>
    <row r="74" spans="1:13" ht="12.75">
      <c r="A74" s="5" t="s">
        <v>23</v>
      </c>
      <c r="B74" s="1">
        <f>ROUND(Sheet2!O51,0)</f>
        <v>225</v>
      </c>
      <c r="C74" s="1">
        <f>(Sheet2!S51+Sheet2!T51+Sheet2!U51+Sheet2!V51+Sheet2!W51)/5</f>
        <v>0</v>
      </c>
      <c r="D74" s="1">
        <f>(Sheet2!Y51+Sheet2!Z51+Sheet2!AA51+Sheet2!AB51+Sheet2!AC51)/5</f>
        <v>0</v>
      </c>
      <c r="E74" s="1">
        <f>(Sheet2!AE51+Sheet2!AF51+Sheet2!AG51+Sheet2!AH51+Sheet2!AI51)/5</f>
        <v>0</v>
      </c>
      <c r="F74" s="1">
        <f>(Sheet2!AK51+Sheet2!AL51+Sheet2!AM51+Sheet2!AN51+Sheet2!AO51)/5</f>
        <v>0</v>
      </c>
      <c r="G74" s="1">
        <f>(Sheet2!AQ51+Sheet2!AR51+Sheet2!AS51+Sheet2!AT51+Sheet2!AU51)/5</f>
        <v>0</v>
      </c>
      <c r="H74" s="3" t="s">
        <v>109</v>
      </c>
      <c r="I74" s="49">
        <f t="shared" si="0"/>
      </c>
      <c r="J74" s="49">
        <f t="shared" si="1"/>
      </c>
      <c r="K74" s="49">
        <f t="shared" si="2"/>
      </c>
      <c r="L74" s="49">
        <f t="shared" si="3"/>
      </c>
      <c r="M74" s="49">
        <f t="shared" si="4"/>
      </c>
    </row>
    <row r="75" spans="1:13" ht="12.75">
      <c r="A75" s="5" t="s">
        <v>89</v>
      </c>
      <c r="B75" s="1">
        <f>ROUND(Sheet2!O52,0)</f>
        <v>0</v>
      </c>
      <c r="C75" s="1">
        <f>(Sheet2!S52+Sheet2!T52+Sheet2!U52+Sheet2!V52+Sheet2!W52)/5</f>
        <v>462.6</v>
      </c>
      <c r="D75" s="1">
        <f>(Sheet2!Y52+Sheet2!Z52+Sheet2!AA52+Sheet2!AB52+Sheet2!AC52)/5</f>
        <v>431</v>
      </c>
      <c r="E75" s="1">
        <f>(Sheet2!AE52+Sheet2!AF52+Sheet2!AG52+Sheet2!AH52+Sheet2!AI52)/5</f>
        <v>121.2</v>
      </c>
      <c r="F75" s="1">
        <f>(Sheet2!AK52+Sheet2!AL52+Sheet2!AM52+Sheet2!AN52+Sheet2!AO52)/5</f>
        <v>481.6</v>
      </c>
      <c r="G75" s="1">
        <f>(Sheet2!AQ52+Sheet2!AR52+Sheet2!AS52+Sheet2!AT52+Sheet2!AU52)/5</f>
        <v>859.4</v>
      </c>
      <c r="H75" s="3" t="s">
        <v>109</v>
      </c>
      <c r="I75" s="49">
        <f t="shared" si="0"/>
      </c>
      <c r="J75" s="49">
        <f t="shared" si="1"/>
      </c>
      <c r="K75" s="49">
        <f t="shared" si="2"/>
      </c>
      <c r="L75" s="49">
        <f t="shared" si="3"/>
      </c>
      <c r="M75" s="49">
        <f t="shared" si="4"/>
      </c>
    </row>
    <row r="76" spans="1:13" ht="12.75">
      <c r="A76" s="5" t="s">
        <v>18</v>
      </c>
      <c r="B76" s="1">
        <f>ROUND(Sheet2!O53,0)</f>
        <v>12</v>
      </c>
      <c r="C76" s="1">
        <f>(Sheet2!S53+Sheet2!T53+Sheet2!U53+Sheet2!V53+Sheet2!W53)/5</f>
        <v>0</v>
      </c>
      <c r="D76" s="1">
        <f>(Sheet2!Y53+Sheet2!Z53+Sheet2!AA53+Sheet2!AB53+Sheet2!AC53)/5</f>
        <v>0</v>
      </c>
      <c r="E76" s="1">
        <f>(Sheet2!AE53+Sheet2!AF53+Sheet2!AG53+Sheet2!AH53+Sheet2!AI53)/5</f>
        <v>0</v>
      </c>
      <c r="F76" s="1">
        <f>(Sheet2!AK53+Sheet2!AL53+Sheet2!AM53+Sheet2!AN53+Sheet2!AO53)/5</f>
        <v>0</v>
      </c>
      <c r="G76" s="1">
        <f>(Sheet2!AQ53+Sheet2!AR53+Sheet2!AS53+Sheet2!AT53+Sheet2!AU53)/5</f>
        <v>0</v>
      </c>
      <c r="H76" s="3" t="s">
        <v>109</v>
      </c>
      <c r="I76" s="49">
        <f t="shared" si="0"/>
      </c>
      <c r="J76" s="49">
        <f t="shared" si="1"/>
      </c>
      <c r="K76" s="49">
        <f t="shared" si="2"/>
      </c>
      <c r="L76" s="49">
        <f t="shared" si="3"/>
      </c>
      <c r="M76" s="49">
        <f t="shared" si="4"/>
      </c>
    </row>
    <row r="77" spans="1:13" ht="12.75">
      <c r="A77" s="5" t="s">
        <v>15</v>
      </c>
      <c r="B77" s="1">
        <f>ROUND(Sheet2!O54,0)</f>
        <v>15</v>
      </c>
      <c r="C77" s="1">
        <f>(Sheet2!S54+Sheet2!T54+Sheet2!U54+Sheet2!V54+Sheet2!W54)/5</f>
        <v>0</v>
      </c>
      <c r="D77" s="1">
        <f>(Sheet2!Y54+Sheet2!Z54+Sheet2!AA54+Sheet2!AB54+Sheet2!AC54)/5</f>
        <v>0</v>
      </c>
      <c r="E77" s="1">
        <f>(Sheet2!AE54+Sheet2!AF54+Sheet2!AG54+Sheet2!AH54+Sheet2!AI54)/5</f>
        <v>0</v>
      </c>
      <c r="F77" s="1">
        <f>(Sheet2!AK54+Sheet2!AL54+Sheet2!AM54+Sheet2!AN54+Sheet2!AO54)/5</f>
        <v>0</v>
      </c>
      <c r="G77" s="1">
        <f>(Sheet2!AQ54+Sheet2!AR54+Sheet2!AS54+Sheet2!AT54+Sheet2!AU54)/5</f>
        <v>0</v>
      </c>
      <c r="H77" s="3" t="s">
        <v>109</v>
      </c>
      <c r="I77" s="49">
        <f t="shared" si="0"/>
      </c>
      <c r="J77" s="49">
        <f t="shared" si="1"/>
      </c>
      <c r="K77" s="49">
        <f t="shared" si="2"/>
      </c>
      <c r="L77" s="49">
        <f t="shared" si="3"/>
      </c>
      <c r="M77" s="49">
        <f t="shared" si="4"/>
      </c>
    </row>
    <row r="78" spans="1:13" ht="12.75">
      <c r="A78" s="5" t="s">
        <v>3</v>
      </c>
      <c r="B78" s="1">
        <f>ROUND(Sheet2!O55,0)</f>
        <v>12</v>
      </c>
      <c r="C78" s="1">
        <f>(Sheet2!S55+Sheet2!T55+Sheet2!U55+Sheet2!V55+Sheet2!W55)/5</f>
        <v>0</v>
      </c>
      <c r="D78" s="1">
        <f>(Sheet2!Y55+Sheet2!Z55+Sheet2!AA55+Sheet2!AB55+Sheet2!AC55)/5</f>
        <v>0</v>
      </c>
      <c r="E78" s="1">
        <f>(Sheet2!AE55+Sheet2!AF55+Sheet2!AG55+Sheet2!AH55+Sheet2!AI55)/5</f>
        <v>0</v>
      </c>
      <c r="F78" s="1">
        <f>(Sheet2!AK55+Sheet2!AL55+Sheet2!AM55+Sheet2!AN55+Sheet2!AO55)/5</f>
        <v>0</v>
      </c>
      <c r="G78" s="1">
        <f>(Sheet2!AQ55+Sheet2!AR55+Sheet2!AS55+Sheet2!AT55+Sheet2!AU55)/5</f>
        <v>0</v>
      </c>
      <c r="H78" s="3" t="s">
        <v>109</v>
      </c>
      <c r="I78" s="49">
        <f t="shared" si="0"/>
      </c>
      <c r="J78" s="49">
        <f t="shared" si="1"/>
      </c>
      <c r="K78" s="49">
        <f t="shared" si="2"/>
      </c>
      <c r="L78" s="49">
        <f t="shared" si="3"/>
      </c>
      <c r="M78" s="49">
        <f t="shared" si="4"/>
      </c>
    </row>
    <row r="79" spans="1:13" ht="12.75">
      <c r="A79" s="5" t="s">
        <v>92</v>
      </c>
      <c r="B79" s="1">
        <f>ROUND(Sheet2!O56,0)</f>
        <v>15</v>
      </c>
      <c r="C79" s="1">
        <f>(Sheet2!S56+Sheet2!T56+Sheet2!U56+Sheet2!V56+Sheet2!W56)/5</f>
        <v>0</v>
      </c>
      <c r="D79" s="1">
        <f>(Sheet2!Y56+Sheet2!Z56+Sheet2!AA56+Sheet2!AB56+Sheet2!AC56)/5</f>
        <v>0</v>
      </c>
      <c r="E79" s="1">
        <f>(Sheet2!AE56+Sheet2!AF56+Sheet2!AG56+Sheet2!AH56+Sheet2!AI56)/5</f>
        <v>0</v>
      </c>
      <c r="F79" s="1">
        <f>(Sheet2!AK56+Sheet2!AL56+Sheet2!AM56+Sheet2!AN56+Sheet2!AO56)/5</f>
        <v>0</v>
      </c>
      <c r="G79" s="1">
        <f>(Sheet2!AQ56+Sheet2!AR56+Sheet2!AS56+Sheet2!AT56+Sheet2!AU56)/5</f>
        <v>0</v>
      </c>
      <c r="H79" s="3" t="s">
        <v>109</v>
      </c>
      <c r="I79" s="49">
        <f t="shared" si="0"/>
      </c>
      <c r="J79" s="49">
        <f t="shared" si="1"/>
      </c>
      <c r="K79" s="49">
        <f t="shared" si="2"/>
      </c>
      <c r="L79" s="49">
        <f t="shared" si="3"/>
      </c>
      <c r="M79" s="49">
        <f t="shared" si="4"/>
      </c>
    </row>
    <row r="80" spans="1:13" ht="12.75">
      <c r="A80" s="5" t="s">
        <v>101</v>
      </c>
      <c r="B80" s="1">
        <f>ROUND(Sheet2!O57,0)</f>
        <v>0</v>
      </c>
      <c r="C80" s="1">
        <f>(Sheet2!S57+Sheet2!T57+Sheet2!U57+Sheet2!V57+Sheet2!W57)/5</f>
        <v>1212.6</v>
      </c>
      <c r="D80" s="1">
        <f>(Sheet2!Y57+Sheet2!Z57+Sheet2!AA57+Sheet2!AB57+Sheet2!AC57)/5</f>
        <v>430.8</v>
      </c>
      <c r="E80" s="1">
        <f>(Sheet2!AE57+Sheet2!AF57+Sheet2!AG57+Sheet2!AH57+Sheet2!AI57)/5</f>
        <v>182.2</v>
      </c>
      <c r="F80" s="1">
        <f>(Sheet2!AK57+Sheet2!AL57+Sheet2!AM57+Sheet2!AN57+Sheet2!AO57)/5</f>
        <v>513.8</v>
      </c>
      <c r="G80" s="1">
        <f>(Sheet2!AQ57+Sheet2!AR57+Sheet2!AS57+Sheet2!AT57+Sheet2!AU57)/5</f>
        <v>1350.6</v>
      </c>
      <c r="H80" s="3" t="s">
        <v>109</v>
      </c>
      <c r="I80" s="49">
        <f t="shared" si="0"/>
      </c>
      <c r="J80" s="49">
        <f t="shared" si="1"/>
      </c>
      <c r="K80" s="49">
        <f t="shared" si="2"/>
      </c>
      <c r="L80" s="49">
        <f t="shared" si="3"/>
      </c>
      <c r="M80" s="49">
        <f t="shared" si="4"/>
      </c>
    </row>
    <row r="81" spans="1:13" ht="12.75">
      <c r="A81" s="5" t="s">
        <v>142</v>
      </c>
      <c r="B81" s="1">
        <f>ROUND(Sheet2!O59,0)</f>
        <v>0</v>
      </c>
      <c r="C81" s="45" t="s">
        <v>174</v>
      </c>
      <c r="D81" s="45" t="s">
        <v>174</v>
      </c>
      <c r="E81" s="45" t="s">
        <v>174</v>
      </c>
      <c r="F81" s="1">
        <f>(Sheet2!AK58+Sheet2!AL58+Sheet2!AM58+Sheet2!AN58+Sheet2!AO58)/5</f>
        <v>250794</v>
      </c>
      <c r="G81" s="45" t="s">
        <v>174</v>
      </c>
      <c r="H81" s="3" t="s">
        <v>109</v>
      </c>
      <c r="I81" s="49">
        <f t="shared" si="0"/>
      </c>
      <c r="J81" s="49">
        <f t="shared" si="1"/>
      </c>
      <c r="K81" s="49">
        <f t="shared" si="2"/>
      </c>
      <c r="L81" s="49">
        <f t="shared" si="3"/>
      </c>
      <c r="M81" s="49">
        <f t="shared" si="4"/>
      </c>
    </row>
    <row r="82" spans="1:13" ht="12.75">
      <c r="A82" s="5" t="s">
        <v>141</v>
      </c>
      <c r="B82" s="1">
        <f>ROUND(Sheet2!O58,0)</f>
        <v>0</v>
      </c>
      <c r="C82" s="45" t="s">
        <v>174</v>
      </c>
      <c r="D82" s="45" t="s">
        <v>174</v>
      </c>
      <c r="E82" s="45" t="s">
        <v>174</v>
      </c>
      <c r="F82" s="1">
        <f>(Sheet2!AK59+Sheet2!AL59+Sheet2!AM59+Sheet2!AN59+Sheet2!AO59)/5</f>
        <v>12214.4</v>
      </c>
      <c r="G82" s="45" t="s">
        <v>174</v>
      </c>
      <c r="H82" s="3" t="s">
        <v>109</v>
      </c>
      <c r="I82" s="49">
        <f t="shared" si="0"/>
      </c>
      <c r="J82" s="49">
        <f t="shared" si="1"/>
      </c>
      <c r="K82" s="49">
        <f t="shared" si="2"/>
      </c>
      <c r="L82" s="49">
        <f t="shared" si="3"/>
      </c>
      <c r="M82" s="49">
        <f t="shared" si="4"/>
      </c>
    </row>
    <row r="83" spans="1:13" ht="12.75">
      <c r="A83" s="5" t="s">
        <v>10</v>
      </c>
      <c r="B83" s="1">
        <f>ROUND(Sheet2!O60,0)</f>
        <v>7</v>
      </c>
      <c r="C83" s="1">
        <f>(Sheet2!S60+Sheet2!T60+Sheet2!U60+Sheet2!V60+Sheet2!W60)/5</f>
        <v>0</v>
      </c>
      <c r="D83" s="1">
        <f>(Sheet2!Y60+Sheet2!Z60+Sheet2!AA60+Sheet2!AB60+Sheet2!AC60)/5</f>
        <v>0</v>
      </c>
      <c r="E83" s="1">
        <f>(Sheet2!AE60+Sheet2!AF60+Sheet2!AG60+Sheet2!AH60+Sheet2!AI60)/5</f>
        <v>0</v>
      </c>
      <c r="F83" s="1">
        <f>(Sheet2!AK60+Sheet2!AL60+Sheet2!AM60+Sheet2!AN60+Sheet2!AO60)/5</f>
        <v>0</v>
      </c>
      <c r="G83" s="1">
        <f>(Sheet2!AQ60+Sheet2!AR60+Sheet2!AS60+Sheet2!AT60+Sheet2!AU60)/5</f>
        <v>0</v>
      </c>
      <c r="H83" s="3" t="s">
        <v>109</v>
      </c>
      <c r="I83" s="49">
        <f t="shared" si="0"/>
      </c>
      <c r="J83" s="49">
        <f t="shared" si="1"/>
      </c>
      <c r="K83" s="49">
        <f t="shared" si="2"/>
      </c>
      <c r="L83" s="49">
        <f t="shared" si="3"/>
      </c>
      <c r="M83" s="49">
        <f t="shared" si="4"/>
      </c>
    </row>
    <row r="84" spans="1:13" ht="12.75">
      <c r="A84" s="5" t="s">
        <v>25</v>
      </c>
      <c r="B84" s="1">
        <f>ROUND(Sheet2!O61,0)</f>
        <v>475</v>
      </c>
      <c r="C84" s="1">
        <f>(Sheet2!S61+Sheet2!T61+Sheet2!U61+Sheet2!V61+Sheet2!W61)/5</f>
        <v>0</v>
      </c>
      <c r="D84" s="1">
        <f>(Sheet2!Y61+Sheet2!Z61+Sheet2!AA61+Sheet2!AB61+Sheet2!AC61)/5</f>
        <v>0</v>
      </c>
      <c r="E84" s="1">
        <f>(Sheet2!AE61+Sheet2!AF61+Sheet2!AG61+Sheet2!AH61+Sheet2!AI61)/5</f>
        <v>0</v>
      </c>
      <c r="F84" s="1">
        <f>(Sheet2!AK61+Sheet2!AL61+Sheet2!AM61+Sheet2!AN61+Sheet2!AO61)/5</f>
        <v>0</v>
      </c>
      <c r="G84" s="1">
        <f>(Sheet2!AQ61+Sheet2!AR61+Sheet2!AS61+Sheet2!AT61+Sheet2!AU61)/5</f>
        <v>0</v>
      </c>
      <c r="H84" s="3" t="s">
        <v>109</v>
      </c>
      <c r="I84" s="49">
        <f t="shared" si="0"/>
      </c>
      <c r="J84" s="49">
        <f t="shared" si="1"/>
      </c>
      <c r="K84" s="49">
        <f t="shared" si="2"/>
      </c>
      <c r="L84" s="49">
        <f t="shared" si="3"/>
      </c>
      <c r="M84" s="49">
        <f t="shared" si="4"/>
      </c>
    </row>
    <row r="85" spans="1:13" ht="12.75">
      <c r="A85" s="5" t="s">
        <v>1</v>
      </c>
      <c r="B85" s="1">
        <f>ROUND(Sheet2!O62,0)</f>
        <v>45</v>
      </c>
      <c r="C85" s="1">
        <f>(Sheet2!S62+Sheet2!T62+Sheet2!U62+Sheet2!V62+Sheet2!W62)/5</f>
        <v>0</v>
      </c>
      <c r="D85" s="1">
        <f>(Sheet2!Y62+Sheet2!Z62+Sheet2!AA62+Sheet2!AB62+Sheet2!AC62)/5</f>
        <v>0</v>
      </c>
      <c r="E85" s="1">
        <f>(Sheet2!AE62+Sheet2!AF62+Sheet2!AG62+Sheet2!AH62+Sheet2!AI62)/5</f>
        <v>0</v>
      </c>
      <c r="F85" s="1">
        <f>(Sheet2!AK62+Sheet2!AL62+Sheet2!AM62+Sheet2!AN62+Sheet2!AO62)/5</f>
        <v>0</v>
      </c>
      <c r="G85" s="1">
        <f>(Sheet2!AQ62+Sheet2!AR62+Sheet2!AS62+Sheet2!AT62+Sheet2!AU62)/5</f>
        <v>0</v>
      </c>
      <c r="H85" s="3" t="s">
        <v>109</v>
      </c>
      <c r="I85" s="49">
        <f t="shared" si="0"/>
      </c>
      <c r="J85" s="49">
        <f t="shared" si="1"/>
      </c>
      <c r="K85" s="49">
        <f t="shared" si="2"/>
      </c>
      <c r="L85" s="49">
        <f t="shared" si="3"/>
      </c>
      <c r="M85" s="49">
        <f t="shared" si="4"/>
      </c>
    </row>
    <row r="86" spans="1:13" ht="12.75">
      <c r="A86" s="5" t="s">
        <v>17</v>
      </c>
      <c r="B86" s="1">
        <f>ROUND(Sheet2!O63,0)</f>
        <v>7</v>
      </c>
      <c r="C86" s="1">
        <f>(Sheet2!S63+Sheet2!T63+Sheet2!U63+Sheet2!V63+Sheet2!W63)/5</f>
        <v>0</v>
      </c>
      <c r="D86" s="1">
        <f>(Sheet2!Y63+Sheet2!Z63+Sheet2!AA63+Sheet2!AB63+Sheet2!AC63)/5</f>
        <v>0</v>
      </c>
      <c r="E86" s="1">
        <f>(Sheet2!AE63+Sheet2!AF63+Sheet2!AG63+Sheet2!AH63+Sheet2!AI63)/5</f>
        <v>0</v>
      </c>
      <c r="F86" s="1">
        <f>(Sheet2!AK63+Sheet2!AL63+Sheet2!AM63+Sheet2!AN63+Sheet2!AO63)/5</f>
        <v>0</v>
      </c>
      <c r="G86" s="1">
        <f>(Sheet2!AQ63+Sheet2!AR63+Sheet2!AS63+Sheet2!AT63+Sheet2!AU63)/5</f>
        <v>0</v>
      </c>
      <c r="H86" s="3" t="s">
        <v>109</v>
      </c>
      <c r="I86" s="49">
        <f t="shared" si="0"/>
      </c>
      <c r="J86" s="49">
        <f t="shared" si="1"/>
      </c>
      <c r="K86" s="49">
        <f t="shared" si="2"/>
      </c>
      <c r="L86" s="49">
        <f t="shared" si="3"/>
      </c>
      <c r="M86" s="49">
        <f t="shared" si="4"/>
      </c>
    </row>
    <row r="87" spans="1:13" ht="12.75">
      <c r="A87" s="5" t="s">
        <v>14</v>
      </c>
      <c r="B87" s="1">
        <f>ROUND(Sheet2!O64,0)</f>
        <v>0</v>
      </c>
      <c r="C87" s="1">
        <f>(Sheet2!S64+Sheet2!T64+Sheet2!U64+Sheet2!V64+Sheet2!W64)/5</f>
        <v>557.8</v>
      </c>
      <c r="D87" s="45" t="s">
        <v>174</v>
      </c>
      <c r="E87" s="45" t="s">
        <v>174</v>
      </c>
      <c r="F87" s="1">
        <f>(Sheet2!AK64+Sheet2!AL64+Sheet2!AM64+Sheet2!AN64+Sheet2!AO64)/5</f>
        <v>562.2</v>
      </c>
      <c r="G87" s="1">
        <f>(Sheet2!AQ64+Sheet2!AR64+Sheet2!AS64+Sheet2!AT64+Sheet2!AU64)/5</f>
        <v>613.8</v>
      </c>
      <c r="H87" s="3" t="s">
        <v>109</v>
      </c>
      <c r="I87" s="49">
        <f t="shared" si="0"/>
      </c>
      <c r="J87" s="49">
        <f t="shared" si="1"/>
      </c>
      <c r="K87" s="49">
        <f t="shared" si="2"/>
      </c>
      <c r="L87" s="49">
        <f t="shared" si="3"/>
      </c>
      <c r="M87" s="49">
        <f t="shared" si="4"/>
      </c>
    </row>
    <row r="88" spans="1:13" ht="12.75">
      <c r="A88" s="5" t="s">
        <v>26</v>
      </c>
      <c r="B88" s="1">
        <f>ROUND(Sheet2!O65,0)</f>
        <v>7</v>
      </c>
      <c r="C88" s="1">
        <f>(Sheet2!S65+Sheet2!T65+Sheet2!U65+Sheet2!V65+Sheet2!W65)/5</f>
        <v>0</v>
      </c>
      <c r="D88" s="1">
        <f>(Sheet2!Y65+Sheet2!Z65+Sheet2!AA65+Sheet2!AB65+Sheet2!AC65)/5</f>
        <v>0</v>
      </c>
      <c r="E88" s="1">
        <f>(Sheet2!AE65+Sheet2!AF65+Sheet2!AG65+Sheet2!AH65+Sheet2!AI65)/5</f>
        <v>0</v>
      </c>
      <c r="F88" s="1">
        <f>(Sheet2!AK65+Sheet2!AL65+Sheet2!AM65+Sheet2!AN65+Sheet2!AO65)/5</f>
        <v>0</v>
      </c>
      <c r="G88" s="1">
        <f>(Sheet2!AQ65+Sheet2!AR65+Sheet2!AS65+Sheet2!AT65+Sheet2!AU65)/5</f>
        <v>0</v>
      </c>
      <c r="H88" s="3" t="s">
        <v>109</v>
      </c>
      <c r="I88" s="49">
        <f t="shared" si="0"/>
      </c>
      <c r="J88" s="49">
        <f t="shared" si="1"/>
      </c>
      <c r="K88" s="49">
        <f t="shared" si="2"/>
      </c>
      <c r="L88" s="49">
        <f t="shared" si="3"/>
      </c>
      <c r="M88" s="49">
        <f t="shared" si="4"/>
      </c>
    </row>
    <row r="89" spans="1:13" ht="12.75">
      <c r="A89" s="5" t="s">
        <v>16</v>
      </c>
      <c r="B89" s="1">
        <f>ROUND(Sheet2!O66,0)</f>
        <v>0</v>
      </c>
      <c r="C89" s="1">
        <f>(Sheet2!S66+Sheet2!T66+Sheet2!U66+Sheet2!V66+Sheet2!W66)/5</f>
        <v>656.4</v>
      </c>
      <c r="D89" s="1">
        <f>(Sheet2!Y66+Sheet2!Z66+Sheet2!AA66+Sheet2!AB66+Sheet2!AC66)/5</f>
        <v>502.8</v>
      </c>
      <c r="E89" s="1">
        <f>(Sheet2!AE66+Sheet2!AF66+Sheet2!AG66+Sheet2!AH66+Sheet2!AI66)/5</f>
        <v>141.4</v>
      </c>
      <c r="F89" s="1">
        <f>(Sheet2!AK66+Sheet2!AL66+Sheet2!AM66+Sheet2!AN66+Sheet2!AO66)/5</f>
        <v>481.6</v>
      </c>
      <c r="G89" s="1">
        <f>(Sheet2!AQ66+Sheet2!AR66+Sheet2!AS66+Sheet2!AT66+Sheet2!AU66)/5</f>
        <v>857.6</v>
      </c>
      <c r="H89" s="3" t="s">
        <v>110</v>
      </c>
      <c r="I89" s="49">
        <f t="shared" si="0"/>
        <v>656.4</v>
      </c>
      <c r="J89" s="49">
        <f t="shared" si="1"/>
        <v>502.8</v>
      </c>
      <c r="K89" s="49">
        <f t="shared" si="2"/>
        <v>141.4</v>
      </c>
      <c r="L89" s="49">
        <f t="shared" si="3"/>
        <v>481.6</v>
      </c>
      <c r="M89" s="49">
        <f t="shared" si="4"/>
        <v>857.6</v>
      </c>
    </row>
    <row r="90" spans="1:13" ht="12.75">
      <c r="A90" s="5" t="s">
        <v>13</v>
      </c>
      <c r="B90" s="1">
        <f>ROUND(Sheet2!O67,0)</f>
        <v>7</v>
      </c>
      <c r="C90" s="1">
        <f>(Sheet2!S67+Sheet2!T67+Sheet2!U67+Sheet2!V67+Sheet2!W67)/5</f>
        <v>1588</v>
      </c>
      <c r="D90" s="45" t="s">
        <v>174</v>
      </c>
      <c r="E90" s="45" t="s">
        <v>174</v>
      </c>
      <c r="F90" s="1">
        <f>(Sheet2!AK67+Sheet2!AL67+Sheet2!AM67+Sheet2!AN67+Sheet2!AO67)/5</f>
        <v>1425</v>
      </c>
      <c r="G90" s="1">
        <f>(Sheet2!AQ67+Sheet2!AR67+Sheet2!AS67+Sheet2!AT67+Sheet2!AU67)/5</f>
        <v>1996.8</v>
      </c>
      <c r="H90" s="3" t="s">
        <v>110</v>
      </c>
      <c r="I90" s="49">
        <f t="shared" si="0"/>
        <v>226.85714285714286</v>
      </c>
      <c r="J90" s="49" t="str">
        <f t="shared" si="1"/>
        <v>NoWork</v>
      </c>
      <c r="K90" s="49" t="str">
        <f t="shared" si="2"/>
        <v>NoWork</v>
      </c>
      <c r="L90" s="49">
        <f t="shared" si="3"/>
        <v>203.57142857142858</v>
      </c>
      <c r="M90" s="49">
        <f t="shared" si="4"/>
        <v>285.25714285714287</v>
      </c>
    </row>
    <row r="91" spans="1:13" ht="12.75">
      <c r="A91" s="5" t="s">
        <v>12</v>
      </c>
      <c r="B91" s="1">
        <f>ROUND(Sheet2!O68,0)</f>
        <v>23</v>
      </c>
      <c r="C91" s="1">
        <f>(Sheet2!S68+Sheet2!T68+Sheet2!U68+Sheet2!V68+Sheet2!W68)/5</f>
        <v>2377.6</v>
      </c>
      <c r="D91" s="45" t="s">
        <v>174</v>
      </c>
      <c r="E91" s="45" t="s">
        <v>174</v>
      </c>
      <c r="F91" s="1">
        <f>(Sheet2!AK68+Sheet2!AL68+Sheet2!AM68+Sheet2!AN68+Sheet2!AO68)/5</f>
        <v>2040</v>
      </c>
      <c r="G91" s="1">
        <f>(Sheet2!AQ68+Sheet2!AR68+Sheet2!AS68+Sheet2!AT68+Sheet2!AU68)/5</f>
        <v>3173</v>
      </c>
      <c r="H91" s="3" t="s">
        <v>110</v>
      </c>
      <c r="I91" s="49">
        <f t="shared" si="0"/>
        <v>103.37391304347825</v>
      </c>
      <c r="J91" s="49" t="str">
        <f t="shared" si="1"/>
        <v>NoWork</v>
      </c>
      <c r="K91" s="49" t="str">
        <f t="shared" si="2"/>
        <v>NoWork</v>
      </c>
      <c r="L91" s="49">
        <f t="shared" si="3"/>
        <v>88.69565217391305</v>
      </c>
      <c r="M91" s="49">
        <f t="shared" si="4"/>
        <v>137.95652173913044</v>
      </c>
    </row>
    <row r="92" spans="1:13" ht="12.75">
      <c r="A92" s="5" t="s">
        <v>11</v>
      </c>
      <c r="B92" s="1">
        <f>ROUND(Sheet2!O69,0)</f>
        <v>29</v>
      </c>
      <c r="C92" s="1">
        <f>(Sheet2!S69+Sheet2!T69+Sheet2!U69+Sheet2!V69+Sheet2!W69)/5</f>
        <v>80923</v>
      </c>
      <c r="D92" s="1">
        <f>(Sheet2!Y69+Sheet2!Z69+Sheet2!AA69+Sheet2!AB69+Sheet2!AC69)/5</f>
        <v>53284.8</v>
      </c>
      <c r="E92" s="1">
        <f>(Sheet2!AE69+Sheet2!AF69+Sheet2!AG69+Sheet2!AH69+Sheet2!AI69)/5</f>
        <v>6188.6</v>
      </c>
      <c r="F92" s="1">
        <f>(Sheet2!AK69+Sheet2!AL69+Sheet2!AM69+Sheet2!AN69+Sheet2!AO69)/5</f>
        <v>69551.2</v>
      </c>
      <c r="G92" s="1">
        <f>(Sheet2!AQ69+Sheet2!AR69+Sheet2!AS69+Sheet2!AT69+Sheet2!AU69)/5</f>
        <v>106274.8</v>
      </c>
      <c r="H92" s="3" t="s">
        <v>112</v>
      </c>
      <c r="I92" s="49">
        <f t="shared" si="0"/>
        <v>2790.448275862069</v>
      </c>
      <c r="J92" s="49">
        <f t="shared" si="1"/>
        <v>1837.4068965517242</v>
      </c>
      <c r="K92" s="49">
        <f t="shared" si="2"/>
        <v>213.4</v>
      </c>
      <c r="L92" s="49">
        <f t="shared" si="3"/>
        <v>2398.3172413793104</v>
      </c>
      <c r="M92" s="49">
        <f t="shared" si="4"/>
        <v>3664.648275862069</v>
      </c>
    </row>
    <row r="93" spans="1:13" ht="12.75" hidden="1">
      <c r="A93" s="5"/>
      <c r="B93" s="1"/>
      <c r="C93" s="1"/>
      <c r="D93" s="1"/>
      <c r="E93" s="1"/>
      <c r="F93" s="1"/>
      <c r="G93" s="1"/>
      <c r="H93" s="3"/>
      <c r="K93" s="32"/>
      <c r="L93" s="32"/>
      <c r="M93" s="32"/>
    </row>
    <row r="94" spans="1:7" ht="12.75">
      <c r="A94" s="54" t="s">
        <v>114</v>
      </c>
      <c r="B94" s="54"/>
      <c r="C94" s="6">
        <f>SUMIF(H62:H92,"=Y",C62:C92)</f>
        <v>4622</v>
      </c>
      <c r="D94" s="6">
        <f>SUMIF(H62:H92,"=Y",D62:D92)</f>
        <v>502.8</v>
      </c>
      <c r="E94" s="6">
        <f>SUMIF(H62:H92,"=Y",E62:E92)</f>
        <v>141.4</v>
      </c>
      <c r="F94" s="6">
        <f>SUMIF(H62:H92,"=Y",F62:F92)</f>
        <v>3946.6</v>
      </c>
      <c r="G94" s="6">
        <f>SUMIF(H62:H92,"=Y",G62:G92)</f>
        <v>6027.4</v>
      </c>
    </row>
    <row r="95" spans="1:7" ht="12.75">
      <c r="A95" s="54" t="s">
        <v>122</v>
      </c>
      <c r="B95" s="54"/>
      <c r="C95" s="6">
        <f>SUMIF(H62:H92,"&lt;&gt;N",C62:C92)</f>
        <v>85545</v>
      </c>
      <c r="D95" s="6">
        <f>SUMIF(H62:H92,"&lt;&gt;N",D62:D92)</f>
        <v>53787.600000000006</v>
      </c>
      <c r="E95" s="6">
        <f>SUMIF(H62:H92,"&lt;&gt;N",E62:E92)</f>
        <v>6330</v>
      </c>
      <c r="F95" s="6">
        <f>SUMIF(H62:H92,"&lt;&gt;N",F62:F92)</f>
        <v>73497.8</v>
      </c>
      <c r="G95" s="6">
        <f>SUMIF(H62:H92,"&lt;&gt;N",G62:G92)</f>
        <v>112302.2</v>
      </c>
    </row>
    <row r="97" spans="1:7" ht="12.75">
      <c r="A97" s="54" t="s">
        <v>118</v>
      </c>
      <c r="B97" s="54"/>
      <c r="C97" s="4">
        <f>SUMIF(H62:H92,"=Y",I62:I92)</f>
        <v>986.6310559006212</v>
      </c>
      <c r="D97" s="4">
        <f>SUMIF(H62:H92,"=Y",J62:J92)</f>
        <v>502.8</v>
      </c>
      <c r="E97" s="4">
        <f>SUMIF(H62:H92,"=Y",K62:K92)</f>
        <v>141.4</v>
      </c>
      <c r="F97" s="4">
        <f>SUMIF(H62:H92,"=Y",L62:L92)</f>
        <v>773.8670807453416</v>
      </c>
      <c r="G97" s="4">
        <f>SUMIF(H62:H92,"=Y",M62:M92)</f>
        <v>1280.8136645962734</v>
      </c>
    </row>
    <row r="98" spans="1:7" ht="12.75">
      <c r="A98" s="54" t="s">
        <v>119</v>
      </c>
      <c r="B98" s="54"/>
      <c r="C98" s="4">
        <f>SUMIF(H62:H92,"&lt;&gt;N",I62:I92)</f>
        <v>3777.07933176269</v>
      </c>
      <c r="D98" s="4">
        <f>SUMIF(H62:H92,"&lt;&gt;N",J62:J92)</f>
        <v>2340.206896551724</v>
      </c>
      <c r="E98" s="4">
        <f>SUMIF(H62:H92,"&lt;&gt;N",K62:K92)</f>
        <v>354.8</v>
      </c>
      <c r="F98" s="4">
        <f>SUMIF(H62:H92,"&lt;&gt;N",L62:L92)</f>
        <v>3172.1843221246518</v>
      </c>
      <c r="G98" s="4">
        <f>SUMIF(H62:H92,"&lt;&gt;N",M62:M92)</f>
        <v>4945.461940458343</v>
      </c>
    </row>
    <row r="99" spans="1:7" ht="12.75">
      <c r="A99" s="54" t="s">
        <v>123</v>
      </c>
      <c r="B99" s="54"/>
      <c r="C99" s="4">
        <f>C98+SUMIF(A62:A92,"=Space Bar",C62:C92)</f>
        <v>4989.67933176269</v>
      </c>
      <c r="D99" s="4">
        <f>D98+SUMIF(A62:A92,"=Space Bar",D62:D92)</f>
        <v>2771.0068965517244</v>
      </c>
      <c r="E99" s="4">
        <f>E98+SUMIF(A62:A92,"=Space Bar",E62:E92)</f>
        <v>537</v>
      </c>
      <c r="F99" s="4">
        <f>F98+SUMIF(A62:A92,"=Space Bar",F62:F92)</f>
        <v>3685.984322124652</v>
      </c>
      <c r="G99" s="4">
        <f>G98+SUMIF(A62:A92,"=Space Bar",G62:G92)</f>
        <v>6296.061940458343</v>
      </c>
    </row>
    <row r="102" spans="1:6" ht="12.75">
      <c r="A102" s="12" t="s">
        <v>147</v>
      </c>
      <c r="B102" s="13" t="s">
        <v>197</v>
      </c>
      <c r="C102" s="14"/>
      <c r="D102" s="14" t="s">
        <v>188</v>
      </c>
      <c r="E102" s="51" t="s">
        <v>189</v>
      </c>
      <c r="F102" s="50"/>
    </row>
    <row r="103" spans="1:6" ht="12.75">
      <c r="A103" s="12" t="s">
        <v>146</v>
      </c>
      <c r="B103" s="13" t="s">
        <v>198</v>
      </c>
      <c r="C103" s="14"/>
      <c r="D103" s="14" t="s">
        <v>190</v>
      </c>
      <c r="E103" s="14" t="s">
        <v>189</v>
      </c>
      <c r="F103" s="50"/>
    </row>
    <row r="104" spans="1:6" ht="12.75">
      <c r="A104" s="12" t="s">
        <v>136</v>
      </c>
      <c r="B104" s="14" t="s">
        <v>156</v>
      </c>
      <c r="C104" s="14"/>
      <c r="D104" s="14" t="s">
        <v>193</v>
      </c>
      <c r="E104" s="14" t="s">
        <v>194</v>
      </c>
      <c r="F104" s="50"/>
    </row>
    <row r="105" spans="1:6" ht="12.75">
      <c r="A105" s="12" t="s">
        <v>195</v>
      </c>
      <c r="B105" s="13" t="s">
        <v>196</v>
      </c>
      <c r="C105" s="14"/>
      <c r="D105" s="14" t="s">
        <v>191</v>
      </c>
      <c r="E105" s="14" t="s">
        <v>192</v>
      </c>
      <c r="F105" s="50"/>
    </row>
    <row r="106" spans="1:6" ht="12.75" customHeight="1">
      <c r="A106" s="12" t="s">
        <v>143</v>
      </c>
      <c r="B106" s="55" t="s">
        <v>199</v>
      </c>
      <c r="C106" s="55"/>
      <c r="D106" s="55"/>
      <c r="E106" s="55"/>
      <c r="F106" s="55"/>
    </row>
    <row r="107" spans="1:6" ht="12.75">
      <c r="A107" s="14"/>
      <c r="B107" s="55"/>
      <c r="C107" s="55"/>
      <c r="D107" s="55"/>
      <c r="E107" s="55"/>
      <c r="F107" s="55"/>
    </row>
    <row r="108" spans="1:6" ht="12.75">
      <c r="A108" s="14"/>
      <c r="B108" s="55"/>
      <c r="C108" s="55"/>
      <c r="D108" s="55"/>
      <c r="E108" s="55"/>
      <c r="F108" s="55"/>
    </row>
    <row r="109" spans="1:6" ht="12.75" hidden="1">
      <c r="A109" s="17"/>
      <c r="B109" s="24"/>
      <c r="C109" s="24"/>
      <c r="D109" s="24"/>
      <c r="E109" s="24"/>
      <c r="F109" s="24"/>
    </row>
    <row r="110" spans="1:12" ht="15.75">
      <c r="A110" s="11" t="s">
        <v>125</v>
      </c>
      <c r="B110" s="2" t="s">
        <v>70</v>
      </c>
      <c r="C110" s="2" t="s">
        <v>106</v>
      </c>
      <c r="D110" s="2" t="s">
        <v>107</v>
      </c>
      <c r="E110" s="2" t="s">
        <v>136</v>
      </c>
      <c r="F110" s="2" t="s">
        <v>187</v>
      </c>
      <c r="G110" s="2" t="s">
        <v>108</v>
      </c>
      <c r="I110" s="46" t="s">
        <v>181</v>
      </c>
      <c r="J110" s="46" t="s">
        <v>182</v>
      </c>
      <c r="K110" s="46" t="s">
        <v>183</v>
      </c>
      <c r="L110" s="46" t="s">
        <v>203</v>
      </c>
    </row>
    <row r="111" spans="1:12" ht="12.75">
      <c r="A111" s="5" t="s">
        <v>40</v>
      </c>
      <c r="B111" s="1">
        <f>ROUND(Sheet2!O74,0)</f>
        <v>7</v>
      </c>
      <c r="C111" s="1">
        <f>(Sheet2!S74+Sheet2!T74+Sheet2!U74+Sheet2!V74+Sheet2!W74)/5</f>
        <v>0</v>
      </c>
      <c r="D111" s="1">
        <f>(Sheet2!Y74+Sheet2!Z74+Sheet2!AA74+Sheet2!AB74+Sheet2!AC74)/5</f>
        <v>0</v>
      </c>
      <c r="E111" s="1">
        <f>(Sheet2!AE74+Sheet2!AF74+Sheet2!AG74+Sheet2!AH74+Sheet2!AI74)/5</f>
        <v>0</v>
      </c>
      <c r="F111" s="1">
        <f>(Sheet2!AK74+Sheet2!AL74+Sheet2!AM74+Sheet2!AN74+Sheet2!AO74)/5</f>
        <v>0</v>
      </c>
      <c r="G111" s="3" t="s">
        <v>109</v>
      </c>
      <c r="I111" s="47">
        <f aca="true" t="shared" si="5" ref="I111:I142">IF(G111&lt;&gt;"N",C111/B111,"")</f>
      </c>
      <c r="J111" s="47">
        <f aca="true" t="shared" si="6" ref="J111:J142">IF(G111&lt;&gt;"N",D111/B111,"")</f>
      </c>
      <c r="K111" s="47">
        <f aca="true" t="shared" si="7" ref="K111:K142">IF(G111&lt;&gt;"N",E111/B111,"")</f>
      </c>
      <c r="L111" s="47">
        <f>IF(G111&lt;&gt;"N",F111/B111,"")</f>
      </c>
    </row>
    <row r="112" spans="1:12" ht="12.75">
      <c r="A112" s="5" t="s">
        <v>19</v>
      </c>
      <c r="B112" s="1">
        <f>ROUND(Sheet2!O75,0)</f>
        <v>12</v>
      </c>
      <c r="C112" s="1">
        <f>(Sheet2!S75+Sheet2!T75+Sheet2!U75+Sheet2!V75+Sheet2!W75)/5</f>
        <v>0</v>
      </c>
      <c r="D112" s="1">
        <f>(Sheet2!Y75+Sheet2!Z75+Sheet2!AA75+Sheet2!AB75+Sheet2!AC75)/5</f>
        <v>0</v>
      </c>
      <c r="E112" s="1">
        <f>(Sheet2!AE75+Sheet2!AF75+Sheet2!AG75+Sheet2!AH75+Sheet2!AI75)/5</f>
        <v>0</v>
      </c>
      <c r="F112" s="1">
        <f>(Sheet2!AK75+Sheet2!AL75+Sheet2!AM75+Sheet2!AN75+Sheet2!AO75)/5</f>
        <v>0</v>
      </c>
      <c r="G112" s="3" t="s">
        <v>109</v>
      </c>
      <c r="I112" s="47">
        <f t="shared" si="5"/>
      </c>
      <c r="J112" s="47">
        <f t="shared" si="6"/>
      </c>
      <c r="K112" s="47">
        <f t="shared" si="7"/>
      </c>
      <c r="L112" s="47">
        <f aca="true" t="shared" si="8" ref="L112:L142">IF(G112&lt;&gt;"N",F112/B112,"")</f>
      </c>
    </row>
    <row r="113" spans="1:12" ht="12.75" customHeight="1">
      <c r="A113" s="5" t="s">
        <v>76</v>
      </c>
      <c r="B113" s="1">
        <f>ROUND(Sheet2!O76,0)</f>
        <v>0</v>
      </c>
      <c r="C113" s="1">
        <f>(Sheet2!S76+Sheet2!T76+Sheet2!U76+Sheet2!V76+Sheet2!W76)/5</f>
        <v>1191.6</v>
      </c>
      <c r="D113" s="1">
        <f>(Sheet2!Y76+Sheet2!Z76+Sheet2!AA76+Sheet2!AB76+Sheet2!AC76)/5</f>
        <v>690.2</v>
      </c>
      <c r="E113" s="1">
        <f>(Sheet2!AE76+Sheet2!AF76+Sheet2!AG76+Sheet2!AH76+Sheet2!AI76)/5</f>
        <v>170.4</v>
      </c>
      <c r="F113" s="1">
        <f>(Sheet2!AK76+Sheet2!AL76+Sheet2!AM76+Sheet2!AN76+Sheet2!AO76)/5</f>
        <v>1376.6</v>
      </c>
      <c r="G113" s="3" t="s">
        <v>109</v>
      </c>
      <c r="I113" s="47">
        <f t="shared" si="5"/>
      </c>
      <c r="J113" s="47">
        <f t="shared" si="6"/>
      </c>
      <c r="K113" s="47">
        <f t="shared" si="7"/>
      </c>
      <c r="L113" s="47">
        <f t="shared" si="8"/>
      </c>
    </row>
    <row r="114" spans="1:12" ht="12.75">
      <c r="A114" s="5" t="s">
        <v>82</v>
      </c>
      <c r="B114" s="1">
        <f>ROUND(Sheet2!O77,0)</f>
        <v>0</v>
      </c>
      <c r="C114" s="1">
        <f>(Sheet2!S77+Sheet2!T77+Sheet2!U77+Sheet2!V77+Sheet2!W77)/5</f>
        <v>1303.4</v>
      </c>
      <c r="D114" s="1">
        <f>(Sheet2!Y77+Sheet2!Z77+Sheet2!AA77+Sheet2!AB77+Sheet2!AC77)/5</f>
        <v>690</v>
      </c>
      <c r="E114" s="1">
        <f>(Sheet2!AE77+Sheet2!AF77+Sheet2!AG77+Sheet2!AH77+Sheet2!AI77)/5</f>
        <v>227.2</v>
      </c>
      <c r="F114" s="1">
        <f>(Sheet2!AK77+Sheet2!AL77+Sheet2!AM77+Sheet2!AN77+Sheet2!AO77)/5</f>
        <v>1376.2</v>
      </c>
      <c r="G114" s="3" t="s">
        <v>109</v>
      </c>
      <c r="I114" s="47">
        <f t="shared" si="5"/>
      </c>
      <c r="J114" s="47">
        <f t="shared" si="6"/>
      </c>
      <c r="K114" s="47">
        <f t="shared" si="7"/>
      </c>
      <c r="L114" s="47">
        <f t="shared" si="8"/>
      </c>
    </row>
    <row r="115" spans="1:12" ht="12.75">
      <c r="A115" s="5" t="s">
        <v>29</v>
      </c>
      <c r="B115" s="1">
        <f>ROUND(Sheet2!O78,0)</f>
        <v>15</v>
      </c>
      <c r="C115" s="1">
        <f>(Sheet2!S78+Sheet2!T78+Sheet2!U78+Sheet2!V78+Sheet2!W78)/5</f>
        <v>0</v>
      </c>
      <c r="D115" s="1">
        <f>(Sheet2!Y78+Sheet2!Z78+Sheet2!AA78+Sheet2!AB78+Sheet2!AC78)/5</f>
        <v>0</v>
      </c>
      <c r="E115" s="1">
        <f>(Sheet2!AE78+Sheet2!AF78+Sheet2!AG78+Sheet2!AH78+Sheet2!AI78)/5</f>
        <v>0</v>
      </c>
      <c r="F115" s="1">
        <f>(Sheet2!AK78+Sheet2!AL78+Sheet2!AM78+Sheet2!AN78+Sheet2!AO78)/5</f>
        <v>0</v>
      </c>
      <c r="G115" s="3" t="s">
        <v>109</v>
      </c>
      <c r="I115" s="47">
        <f t="shared" si="5"/>
      </c>
      <c r="J115" s="47">
        <f t="shared" si="6"/>
      </c>
      <c r="K115" s="47">
        <f t="shared" si="7"/>
      </c>
      <c r="L115" s="47">
        <f t="shared" si="8"/>
      </c>
    </row>
    <row r="116" spans="1:12" ht="12.75">
      <c r="A116" s="5" t="s">
        <v>83</v>
      </c>
      <c r="B116" s="1">
        <f>ROUND(Sheet2!O80,0)</f>
        <v>0</v>
      </c>
      <c r="C116" s="1">
        <f>(Sheet2!S80+Sheet2!T80+Sheet2!U80+Sheet2!V80+Sheet2!W80)/5</f>
        <v>825.4</v>
      </c>
      <c r="D116" s="1">
        <f>(Sheet2!Y80+Sheet2!Z80+Sheet2!AA80+Sheet2!AB80+Sheet2!AC80)/5</f>
        <v>788.8</v>
      </c>
      <c r="E116" s="1">
        <f>(Sheet2!AE80+Sheet2!AF80+Sheet2!AG80+Sheet2!AH80+Sheet2!AI80)/5</f>
        <v>170.4</v>
      </c>
      <c r="F116" s="1">
        <f>(Sheet2!AK80+Sheet2!AL80+Sheet2!AM80+Sheet2!AN80+Sheet2!AO80)/5</f>
        <v>1172.2</v>
      </c>
      <c r="G116" s="3" t="s">
        <v>109</v>
      </c>
      <c r="I116" s="47">
        <f t="shared" si="5"/>
      </c>
      <c r="J116" s="47">
        <f t="shared" si="6"/>
      </c>
      <c r="K116" s="47">
        <f t="shared" si="7"/>
      </c>
      <c r="L116" s="47">
        <f t="shared" si="8"/>
      </c>
    </row>
    <row r="117" spans="1:12" ht="12.75">
      <c r="A117" s="5" t="s">
        <v>28</v>
      </c>
      <c r="B117" s="1">
        <f>ROUND(Sheet2!O81,0)</f>
        <v>7</v>
      </c>
      <c r="C117" s="1">
        <f>(Sheet2!S81+Sheet2!T81+Sheet2!U81+Sheet2!V81+Sheet2!W81)/5</f>
        <v>0</v>
      </c>
      <c r="D117" s="1">
        <f>(Sheet2!Y81+Sheet2!Z81+Sheet2!AA81+Sheet2!AB81+Sheet2!AC81)/5</f>
        <v>0</v>
      </c>
      <c r="E117" s="1">
        <f>(Sheet2!AE81+Sheet2!AF81+Sheet2!AG81+Sheet2!AH81+Sheet2!AI81)/5</f>
        <v>0</v>
      </c>
      <c r="F117" s="1">
        <f>(Sheet2!AK81+Sheet2!AL81+Sheet2!AM81+Sheet2!AN81+Sheet2!AO81)/5</f>
        <v>0</v>
      </c>
      <c r="G117" s="3" t="s">
        <v>109</v>
      </c>
      <c r="I117" s="47">
        <f t="shared" si="5"/>
      </c>
      <c r="J117" s="47">
        <f t="shared" si="6"/>
      </c>
      <c r="K117" s="47">
        <f t="shared" si="7"/>
      </c>
      <c r="L117" s="47">
        <f t="shared" si="8"/>
      </c>
    </row>
    <row r="118" spans="1:12" ht="12.75">
      <c r="A118" s="5" t="s">
        <v>85</v>
      </c>
      <c r="B118" s="1">
        <f>ROUND(Sheet2!O82,0)</f>
        <v>0</v>
      </c>
      <c r="C118" s="1">
        <f>(Sheet2!S82+Sheet2!T82+Sheet2!U82+Sheet2!V82+Sheet2!W82)/5</f>
        <v>1395</v>
      </c>
      <c r="D118" s="1">
        <f>(Sheet2!Y82+Sheet2!Z82+Sheet2!AA82+Sheet2!AB82+Sheet2!AC82)/5</f>
        <v>926.2</v>
      </c>
      <c r="E118" s="1">
        <f>(Sheet2!AE82+Sheet2!AF82+Sheet2!AG82+Sheet2!AH82+Sheet2!AI82)/5</f>
        <v>272.4</v>
      </c>
      <c r="F118" s="1">
        <f>(Sheet2!AK82+Sheet2!AL82+Sheet2!AM82+Sheet2!AN82+Sheet2!AO82)/5</f>
        <v>1334.4</v>
      </c>
      <c r="G118" s="3" t="s">
        <v>109</v>
      </c>
      <c r="I118" s="47">
        <f t="shared" si="5"/>
      </c>
      <c r="J118" s="47">
        <f t="shared" si="6"/>
      </c>
      <c r="K118" s="47">
        <f t="shared" si="7"/>
      </c>
      <c r="L118" s="47">
        <f t="shared" si="8"/>
      </c>
    </row>
    <row r="119" spans="1:12" ht="12.75">
      <c r="A119" s="5" t="s">
        <v>77</v>
      </c>
      <c r="B119" s="1">
        <f>ROUND(Sheet2!O83,0)</f>
        <v>0</v>
      </c>
      <c r="C119" s="1">
        <f>(Sheet2!S83+Sheet2!T83+Sheet2!U83+Sheet2!V83+Sheet2!W83)/5</f>
        <v>0</v>
      </c>
      <c r="D119" s="1">
        <f>(Sheet2!Y83+Sheet2!Z83+Sheet2!AA83+Sheet2!AB83+Sheet2!AC83)/5</f>
        <v>0</v>
      </c>
      <c r="E119" s="1">
        <f>(Sheet2!AE83+Sheet2!AF83+Sheet2!AG83+Sheet2!AH83+Sheet2!AI83)/5</f>
        <v>0</v>
      </c>
      <c r="F119" s="1">
        <f>(Sheet2!AK83+Sheet2!AL83+Sheet2!AM83+Sheet2!AN83+Sheet2!AO83)/5</f>
        <v>0</v>
      </c>
      <c r="G119" s="3" t="s">
        <v>109</v>
      </c>
      <c r="I119" s="47">
        <f t="shared" si="5"/>
      </c>
      <c r="J119" s="47">
        <f t="shared" si="6"/>
      </c>
      <c r="K119" s="47">
        <f t="shared" si="7"/>
      </c>
      <c r="L119" s="47">
        <f t="shared" si="8"/>
      </c>
    </row>
    <row r="120" spans="1:12" ht="12.75">
      <c r="A120" s="5" t="s">
        <v>41</v>
      </c>
      <c r="B120" s="1">
        <f>ROUND(Sheet2!O84,0)</f>
        <v>12</v>
      </c>
      <c r="C120" s="1">
        <f>(Sheet2!S84+Sheet2!T84+Sheet2!U84+Sheet2!V84+Sheet2!W84)/5</f>
        <v>0</v>
      </c>
      <c r="D120" s="1">
        <f>(Sheet2!Y84+Sheet2!Z84+Sheet2!AA84+Sheet2!AB84+Sheet2!AC84)/5</f>
        <v>0</v>
      </c>
      <c r="E120" s="1">
        <f>(Sheet2!AE84+Sheet2!AF84+Sheet2!AG84+Sheet2!AH84+Sheet2!AI84)/5</f>
        <v>0</v>
      </c>
      <c r="F120" s="1">
        <f>(Sheet2!AK84+Sheet2!AL84+Sheet2!AM84+Sheet2!AN84+Sheet2!AO84)/5</f>
        <v>0</v>
      </c>
      <c r="G120" s="3" t="s">
        <v>109</v>
      </c>
      <c r="I120" s="47">
        <f t="shared" si="5"/>
      </c>
      <c r="J120" s="47">
        <f t="shared" si="6"/>
      </c>
      <c r="K120" s="47">
        <f t="shared" si="7"/>
      </c>
      <c r="L120" s="47">
        <f t="shared" si="8"/>
      </c>
    </row>
    <row r="121" spans="1:12" ht="12.75">
      <c r="A121" s="5" t="s">
        <v>23</v>
      </c>
      <c r="B121" s="1">
        <f>ROUND(Sheet2!O85,0)</f>
        <v>225</v>
      </c>
      <c r="C121" s="1">
        <f>(Sheet2!S85+Sheet2!T85+Sheet2!U85+Sheet2!V85+Sheet2!W85)/5</f>
        <v>0</v>
      </c>
      <c r="D121" s="1">
        <f>(Sheet2!Y85+Sheet2!Z85+Sheet2!AA85+Sheet2!AB85+Sheet2!AC85)/5</f>
        <v>0</v>
      </c>
      <c r="E121" s="1">
        <f>(Sheet2!AE85+Sheet2!AF85+Sheet2!AG85+Sheet2!AH85+Sheet2!AI85)/5</f>
        <v>0</v>
      </c>
      <c r="F121" s="1">
        <f>(Sheet2!AK85+Sheet2!AL85+Sheet2!AM85+Sheet2!AN85+Sheet2!AO85)/5</f>
        <v>0</v>
      </c>
      <c r="G121" s="3" t="s">
        <v>109</v>
      </c>
      <c r="I121" s="47">
        <f t="shared" si="5"/>
      </c>
      <c r="J121" s="47">
        <f t="shared" si="6"/>
      </c>
      <c r="K121" s="47">
        <f t="shared" si="7"/>
      </c>
      <c r="L121" s="47">
        <f t="shared" si="8"/>
      </c>
    </row>
    <row r="122" spans="1:12" ht="12.75">
      <c r="A122" s="5" t="s">
        <v>18</v>
      </c>
      <c r="B122" s="1">
        <f>ROUND(Sheet2!O86,0)</f>
        <v>12</v>
      </c>
      <c r="C122" s="1">
        <f>(Sheet2!S86+Sheet2!T86+Sheet2!U86+Sheet2!V86+Sheet2!W86)/5</f>
        <v>0</v>
      </c>
      <c r="D122" s="1">
        <f>(Sheet2!Y86+Sheet2!Z86+Sheet2!AA86+Sheet2!AB86+Sheet2!AC86)/5</f>
        <v>0</v>
      </c>
      <c r="E122" s="1">
        <f>(Sheet2!AE86+Sheet2!AF86+Sheet2!AG86+Sheet2!AH86+Sheet2!AI86)/5</f>
        <v>0</v>
      </c>
      <c r="F122" s="1">
        <f>(Sheet2!AK86+Sheet2!AL86+Sheet2!AM86+Sheet2!AN86+Sheet2!AO86)/5</f>
        <v>0</v>
      </c>
      <c r="G122" s="3" t="s">
        <v>109</v>
      </c>
      <c r="I122" s="47">
        <f t="shared" si="5"/>
      </c>
      <c r="J122" s="47">
        <f t="shared" si="6"/>
      </c>
      <c r="K122" s="47">
        <f t="shared" si="7"/>
      </c>
      <c r="L122" s="47">
        <f t="shared" si="8"/>
      </c>
    </row>
    <row r="123" spans="1:12" ht="12.75">
      <c r="A123" s="5" t="s">
        <v>30</v>
      </c>
      <c r="B123" s="1">
        <f>ROUND(Sheet2!O87,0)</f>
        <v>22</v>
      </c>
      <c r="C123" s="1">
        <f>(Sheet2!S87+Sheet2!T87+Sheet2!U87+Sheet2!V87+Sheet2!W87)/5</f>
        <v>0</v>
      </c>
      <c r="D123" s="1">
        <f>(Sheet2!Y87+Sheet2!Z87+Sheet2!AA87+Sheet2!AB87+Sheet2!AC87)/5</f>
        <v>0</v>
      </c>
      <c r="E123" s="1">
        <f>(Sheet2!AE87+Sheet2!AF87+Sheet2!AG87+Sheet2!AH87+Sheet2!AI87)/5</f>
        <v>0</v>
      </c>
      <c r="F123" s="1">
        <f>(Sheet2!AK87+Sheet2!AL87+Sheet2!AM87+Sheet2!AN87+Sheet2!AO87)/5</f>
        <v>0</v>
      </c>
      <c r="G123" s="3" t="s">
        <v>109</v>
      </c>
      <c r="I123" s="47">
        <f t="shared" si="5"/>
      </c>
      <c r="J123" s="47">
        <f t="shared" si="6"/>
      </c>
      <c r="K123" s="47">
        <f t="shared" si="7"/>
      </c>
      <c r="L123" s="47">
        <f t="shared" si="8"/>
      </c>
    </row>
    <row r="124" spans="1:12" ht="12.75">
      <c r="A124" s="5" t="s">
        <v>36</v>
      </c>
      <c r="B124" s="1">
        <f>ROUND(Sheet2!O88,0)</f>
        <v>22</v>
      </c>
      <c r="C124" s="1">
        <f>(Sheet2!S88+Sheet2!T88+Sheet2!U88+Sheet2!V88+Sheet2!W88)/5</f>
        <v>0</v>
      </c>
      <c r="D124" s="1">
        <f>(Sheet2!Y88+Sheet2!Z88+Sheet2!AA88+Sheet2!AB88+Sheet2!AC88)/5</f>
        <v>0</v>
      </c>
      <c r="E124" s="1">
        <f>(Sheet2!AE88+Sheet2!AF88+Sheet2!AG88+Sheet2!AH88+Sheet2!AI88)/5</f>
        <v>0</v>
      </c>
      <c r="F124" s="1">
        <f>(Sheet2!AK88+Sheet2!AL88+Sheet2!AM88+Sheet2!AN88+Sheet2!AO88)/5</f>
        <v>0</v>
      </c>
      <c r="G124" s="3" t="s">
        <v>109</v>
      </c>
      <c r="I124" s="47">
        <f t="shared" si="5"/>
      </c>
      <c r="J124" s="47">
        <f t="shared" si="6"/>
      </c>
      <c r="K124" s="47">
        <f t="shared" si="7"/>
      </c>
      <c r="L124" s="47">
        <f t="shared" si="8"/>
      </c>
    </row>
    <row r="125" spans="1:12" ht="12.75">
      <c r="A125" s="5" t="s">
        <v>34</v>
      </c>
      <c r="B125" s="1">
        <f>ROUND(Sheet2!O89,0)</f>
        <v>7</v>
      </c>
      <c r="C125" s="1">
        <f>(Sheet2!S89+Sheet2!T89+Sheet2!U89+Sheet2!V89+Sheet2!W89)/5</f>
        <v>0</v>
      </c>
      <c r="D125" s="1">
        <f>(Sheet2!Y89+Sheet2!Z89+Sheet2!AA89+Sheet2!AB89+Sheet2!AC89)/5</f>
        <v>0</v>
      </c>
      <c r="E125" s="1">
        <f>(Sheet2!AE89+Sheet2!AF89+Sheet2!AG89+Sheet2!AH89+Sheet2!AI89)/5</f>
        <v>0</v>
      </c>
      <c r="F125" s="1">
        <f>(Sheet2!AK89+Sheet2!AL89+Sheet2!AM89+Sheet2!AN89+Sheet2!AO89)/5</f>
        <v>0</v>
      </c>
      <c r="G125" s="3" t="s">
        <v>109</v>
      </c>
      <c r="I125" s="47">
        <f t="shared" si="5"/>
      </c>
      <c r="J125" s="47">
        <f t="shared" si="6"/>
      </c>
      <c r="K125" s="47">
        <f t="shared" si="7"/>
      </c>
      <c r="L125" s="47">
        <f t="shared" si="8"/>
      </c>
    </row>
    <row r="126" spans="1:12" ht="12.75">
      <c r="A126" s="5" t="s">
        <v>101</v>
      </c>
      <c r="B126" s="1">
        <f>ROUND(Sheet2!O90,0)</f>
        <v>0</v>
      </c>
      <c r="C126" s="1">
        <f>(Sheet2!S90+Sheet2!T90+Sheet2!U90+Sheet2!V90+Sheet2!W90)/5</f>
        <v>6314.2</v>
      </c>
      <c r="D126" s="1">
        <f>(Sheet2!Y90+Sheet2!Z90+Sheet2!AA90+Sheet2!AB90+Sheet2!AC90)/5</f>
        <v>3447.8</v>
      </c>
      <c r="E126" s="1">
        <f>(Sheet2!AE90+Sheet2!AF90+Sheet2!AG90+Sheet2!AH90+Sheet2!AI90)/5</f>
        <v>920</v>
      </c>
      <c r="F126" s="1">
        <f>(Sheet2!AK90+Sheet2!AL90+Sheet2!AM90+Sheet2!AN90+Sheet2!AO90)/5</f>
        <v>8295.6</v>
      </c>
      <c r="G126" s="3" t="s">
        <v>109</v>
      </c>
      <c r="I126" s="47">
        <f t="shared" si="5"/>
      </c>
      <c r="J126" s="47">
        <f t="shared" si="6"/>
      </c>
      <c r="K126" s="47">
        <f t="shared" si="7"/>
      </c>
      <c r="L126" s="47">
        <f t="shared" si="8"/>
      </c>
    </row>
    <row r="127" spans="1:12" ht="12.75">
      <c r="A127" s="5" t="s">
        <v>25</v>
      </c>
      <c r="B127" s="1">
        <f>ROUND(Sheet2!O91,0)</f>
        <v>475</v>
      </c>
      <c r="C127" s="1">
        <f>(Sheet2!S91+Sheet2!T91+Sheet2!U91+Sheet2!V91+Sheet2!W91)/5</f>
        <v>0</v>
      </c>
      <c r="D127" s="1">
        <f>(Sheet2!Y91+Sheet2!Z91+Sheet2!AA91+Sheet2!AB91+Sheet2!AC91)/5</f>
        <v>0</v>
      </c>
      <c r="E127" s="1">
        <f>(Sheet2!AE91+Sheet2!AF91+Sheet2!AG91+Sheet2!AH91+Sheet2!AI91)/5</f>
        <v>0</v>
      </c>
      <c r="F127" s="1">
        <f>(Sheet2!AK91+Sheet2!AL91+Sheet2!AM91+Sheet2!AN91+Sheet2!AO91)/5</f>
        <v>0</v>
      </c>
      <c r="G127" s="3" t="s">
        <v>109</v>
      </c>
      <c r="I127" s="47">
        <f t="shared" si="5"/>
      </c>
      <c r="J127" s="47">
        <f t="shared" si="6"/>
      </c>
      <c r="K127" s="47">
        <f t="shared" si="7"/>
      </c>
      <c r="L127" s="47">
        <f t="shared" si="8"/>
      </c>
    </row>
    <row r="128" spans="1:12" ht="12.75">
      <c r="A128" s="5" t="s">
        <v>1</v>
      </c>
      <c r="B128" s="1">
        <f>ROUND(Sheet2!O92,0)</f>
        <v>45</v>
      </c>
      <c r="C128" s="1">
        <f>(Sheet2!S92+Sheet2!T92+Sheet2!U92+Sheet2!V92+Sheet2!W92)/5</f>
        <v>0</v>
      </c>
      <c r="D128" s="1">
        <f>(Sheet2!Y92+Sheet2!Z92+Sheet2!AA92+Sheet2!AB92+Sheet2!AC92)/5</f>
        <v>0</v>
      </c>
      <c r="E128" s="1">
        <f>(Sheet2!AE92+Sheet2!AF92+Sheet2!AG92+Sheet2!AH92+Sheet2!AI92)/5</f>
        <v>0</v>
      </c>
      <c r="F128" s="1">
        <f>(Sheet2!AK92+Sheet2!AL92+Sheet2!AM92+Sheet2!AN92+Sheet2!AO92)/5</f>
        <v>0</v>
      </c>
      <c r="G128" s="3" t="s">
        <v>109</v>
      </c>
      <c r="I128" s="47">
        <f t="shared" si="5"/>
      </c>
      <c r="J128" s="47">
        <f t="shared" si="6"/>
      </c>
      <c r="K128" s="47">
        <f t="shared" si="7"/>
      </c>
      <c r="L128" s="47">
        <f t="shared" si="8"/>
      </c>
    </row>
    <row r="129" spans="1:12" ht="12.75">
      <c r="A129" s="9" t="s">
        <v>81</v>
      </c>
      <c r="B129" s="1">
        <f>ROUND(Sheet2!O93,0)</f>
        <v>0</v>
      </c>
      <c r="C129" s="1">
        <f>(Sheet2!S93+Sheet2!T93+Sheet2!U93+Sheet2!V93+Sheet2!W93)/5</f>
        <v>0</v>
      </c>
      <c r="D129" s="1">
        <f>(Sheet2!Y93+Sheet2!Z93+Sheet2!AA93+Sheet2!AB93+Sheet2!AC93)/5</f>
        <v>0</v>
      </c>
      <c r="E129" s="1">
        <f>(Sheet2!AE93+Sheet2!AF93+Sheet2!AG93+Sheet2!AH93+Sheet2!AI93)/5</f>
        <v>0</v>
      </c>
      <c r="F129" s="1">
        <f>(Sheet2!AK93+Sheet2!AL93+Sheet2!AM93+Sheet2!AN93+Sheet2!AO93)/5</f>
        <v>0</v>
      </c>
      <c r="G129" s="3" t="s">
        <v>109</v>
      </c>
      <c r="I129" s="47">
        <f t="shared" si="5"/>
      </c>
      <c r="J129" s="47">
        <f t="shared" si="6"/>
      </c>
      <c r="K129" s="47">
        <f t="shared" si="7"/>
      </c>
      <c r="L129" s="47">
        <f t="shared" si="8"/>
      </c>
    </row>
    <row r="130" spans="1:12" ht="12.75">
      <c r="A130" s="5" t="s">
        <v>86</v>
      </c>
      <c r="B130" s="1">
        <f>ROUND(Sheet2!O94,0)</f>
        <v>0</v>
      </c>
      <c r="C130" s="1">
        <f>(Sheet2!S94+Sheet2!T94+Sheet2!U94+Sheet2!V94+Sheet2!W94)/5</f>
        <v>1299.8</v>
      </c>
      <c r="D130" s="1">
        <f>(Sheet2!Y94+Sheet2!Z94+Sheet2!AA94+Sheet2!AB94+Sheet2!AC94)/5</f>
        <v>492.4</v>
      </c>
      <c r="E130" s="1">
        <f>(Sheet2!AE94+Sheet2!AF94+Sheet2!AG94+Sheet2!AH94+Sheet2!AI94)/5</f>
        <v>142</v>
      </c>
      <c r="F130" s="1">
        <f>(Sheet2!AK94+Sheet2!AL94+Sheet2!AM94+Sheet2!AN94+Sheet2!AO94)/5</f>
        <v>1183.6</v>
      </c>
      <c r="G130" s="3" t="s">
        <v>109</v>
      </c>
      <c r="I130" s="47">
        <f t="shared" si="5"/>
      </c>
      <c r="J130" s="47">
        <f t="shared" si="6"/>
      </c>
      <c r="K130" s="47">
        <f t="shared" si="7"/>
      </c>
      <c r="L130" s="47">
        <f t="shared" si="8"/>
      </c>
    </row>
    <row r="131" spans="1:12" ht="12.75">
      <c r="A131" s="5" t="s">
        <v>87</v>
      </c>
      <c r="B131" s="1">
        <f>ROUND(Sheet2!O95,0)</f>
        <v>0</v>
      </c>
      <c r="C131" s="1">
        <f>(Sheet2!S95+Sheet2!T95+Sheet2!U95+Sheet2!V95+Sheet2!W95)/5</f>
        <v>0</v>
      </c>
      <c r="D131" s="1">
        <f>(Sheet2!Y95+Sheet2!Z95+Sheet2!AA95+Sheet2!AB95+Sheet2!AC95)/5</f>
        <v>0</v>
      </c>
      <c r="E131" s="1">
        <f>(Sheet2!AE95+Sheet2!AF95+Sheet2!AG95+Sheet2!AH95+Sheet2!AI95)/5</f>
        <v>0</v>
      </c>
      <c r="F131" s="1">
        <f>(Sheet2!AK95+Sheet2!AL95+Sheet2!AM95+Sheet2!AN95+Sheet2!AO95)/5</f>
        <v>0</v>
      </c>
      <c r="G131" s="3" t="s">
        <v>109</v>
      </c>
      <c r="I131" s="47">
        <f t="shared" si="5"/>
      </c>
      <c r="J131" s="47">
        <f t="shared" si="6"/>
      </c>
      <c r="K131" s="47">
        <f t="shared" si="7"/>
      </c>
      <c r="L131" s="47">
        <f t="shared" si="8"/>
      </c>
    </row>
    <row r="132" spans="1:12" ht="12.75">
      <c r="A132" s="5" t="s">
        <v>84</v>
      </c>
      <c r="B132" s="1">
        <f>ROUND(Sheet2!O96,0)</f>
        <v>0</v>
      </c>
      <c r="C132" s="1">
        <f>(Sheet2!S96+Sheet2!T96+Sheet2!U96+Sheet2!V96+Sheet2!W96)/5</f>
        <v>1411.4</v>
      </c>
      <c r="D132" s="1">
        <f>(Sheet2!Y96+Sheet2!Z96+Sheet2!AA96+Sheet2!AB96+Sheet2!AC96)/5</f>
        <v>887.6</v>
      </c>
      <c r="E132" s="1">
        <f>(Sheet2!AE96+Sheet2!AF96+Sheet2!AG96+Sheet2!AH96+Sheet2!AI96)/5</f>
        <v>227.2</v>
      </c>
      <c r="F132" s="1">
        <f>(Sheet2!AK96+Sheet2!AL96+Sheet2!AM96+Sheet2!AN96+Sheet2!AO96)/5</f>
        <v>985.8</v>
      </c>
      <c r="G132" s="3" t="s">
        <v>109</v>
      </c>
      <c r="I132" s="47">
        <f t="shared" si="5"/>
      </c>
      <c r="J132" s="47">
        <f t="shared" si="6"/>
      </c>
      <c r="K132" s="47">
        <f t="shared" si="7"/>
      </c>
      <c r="L132" s="47">
        <f t="shared" si="8"/>
      </c>
    </row>
    <row r="133" spans="1:13" ht="12.75">
      <c r="A133" s="5" t="s">
        <v>27</v>
      </c>
      <c r="B133" s="1">
        <f>ROUND(Sheet2!O79,0)</f>
        <v>30</v>
      </c>
      <c r="C133" s="1">
        <f>(Sheet2!S79+Sheet2!T79+Sheet2!U79+Sheet2!V79+Sheet2!W79)/5</f>
        <v>18260</v>
      </c>
      <c r="D133" s="1">
        <f>(Sheet2!Y79+Sheet2!Z79+Sheet2!AA79+Sheet2!AB79+Sheet2!AC79)/5</f>
        <v>18260</v>
      </c>
      <c r="E133" s="1">
        <f>(Sheet2!AE79+Sheet2!AF79+Sheet2!AG79+Sheet2!AH79+Sheet2!AI79)/5</f>
        <v>5403</v>
      </c>
      <c r="F133" s="1">
        <f>(Sheet2!AK79+Sheet2!AL79+Sheet2!AM79+Sheet2!AN79+Sheet2!AO79)/5</f>
        <v>17996</v>
      </c>
      <c r="G133" s="3" t="s">
        <v>110</v>
      </c>
      <c r="I133" s="47">
        <f t="shared" si="5"/>
        <v>608.6666666666666</v>
      </c>
      <c r="J133" s="47">
        <f t="shared" si="6"/>
        <v>608.6666666666666</v>
      </c>
      <c r="K133" s="47">
        <f t="shared" si="7"/>
        <v>180.1</v>
      </c>
      <c r="L133" s="47">
        <f t="shared" si="8"/>
        <v>599.8666666666667</v>
      </c>
      <c r="M133" s="28"/>
    </row>
    <row r="134" spans="1:13" ht="12.75">
      <c r="A134" s="5" t="s">
        <v>32</v>
      </c>
      <c r="B134" s="1">
        <f>ROUND(Sheet2!O97,0)</f>
        <v>15</v>
      </c>
      <c r="C134" s="1">
        <f>(Sheet2!S97+Sheet2!T97+Sheet2!U97+Sheet2!V97+Sheet2!W97)/5</f>
        <v>2249.8</v>
      </c>
      <c r="D134" s="1">
        <f>(Sheet2!Y97+Sheet2!Z97+Sheet2!AA97+Sheet2!AB97+Sheet2!AC97)/5</f>
        <v>1030.2</v>
      </c>
      <c r="E134" s="1">
        <f>(Sheet2!AE97+Sheet2!AF97+Sheet2!AG97+Sheet2!AH97+Sheet2!AI97)/5</f>
        <v>306.4</v>
      </c>
      <c r="F134" s="1">
        <f>(Sheet2!AK97+Sheet2!AL97+Sheet2!AM97+Sheet2!AN97+Sheet2!AO97)/5</f>
        <v>3136.4</v>
      </c>
      <c r="G134" s="3" t="s">
        <v>110</v>
      </c>
      <c r="I134" s="47">
        <f t="shared" si="5"/>
        <v>149.98666666666668</v>
      </c>
      <c r="J134" s="47">
        <f t="shared" si="6"/>
        <v>68.68</v>
      </c>
      <c r="K134" s="47">
        <f t="shared" si="7"/>
        <v>20.426666666666666</v>
      </c>
      <c r="L134" s="47">
        <f t="shared" si="8"/>
        <v>209.09333333333333</v>
      </c>
      <c r="M134" s="32"/>
    </row>
    <row r="135" spans="1:13" ht="12.75">
      <c r="A135" s="5" t="s">
        <v>42</v>
      </c>
      <c r="B135" s="1">
        <f>ROUND(Sheet2!O98,0)</f>
        <v>12</v>
      </c>
      <c r="C135" s="1">
        <f>(Sheet2!S98+Sheet2!T98+Sheet2!U98+Sheet2!V98+Sheet2!W98)/5</f>
        <v>20396</v>
      </c>
      <c r="D135" s="1">
        <f>(Sheet2!Y98+Sheet2!Z98+Sheet2!AA98+Sheet2!AB98+Sheet2!AC98)/5</f>
        <v>8765.2</v>
      </c>
      <c r="E135" s="1">
        <f>(Sheet2!AE98+Sheet2!AF98+Sheet2!AG98+Sheet2!AH98+Sheet2!AI98)/5</f>
        <v>2609.2</v>
      </c>
      <c r="F135" s="1">
        <f>(Sheet2!AK98+Sheet2!AL98+Sheet2!AM98+Sheet2!AN98+Sheet2!AO98)/5</f>
        <v>26885.4</v>
      </c>
      <c r="G135" s="3" t="s">
        <v>110</v>
      </c>
      <c r="I135" s="47">
        <f t="shared" si="5"/>
        <v>1699.6666666666667</v>
      </c>
      <c r="J135" s="47">
        <f t="shared" si="6"/>
        <v>730.4333333333334</v>
      </c>
      <c r="K135" s="47">
        <f t="shared" si="7"/>
        <v>217.4333333333333</v>
      </c>
      <c r="L135" s="47">
        <f t="shared" si="8"/>
        <v>2240.4500000000003</v>
      </c>
      <c r="M135" s="32"/>
    </row>
    <row r="136" spans="1:13" ht="12.75">
      <c r="A136" s="5" t="s">
        <v>31</v>
      </c>
      <c r="B136" s="1">
        <f>ROUND(Sheet2!O99,0)</f>
        <v>37</v>
      </c>
      <c r="C136" s="1">
        <f>(Sheet2!S99+Sheet2!T99+Sheet2!U99+Sheet2!V99+Sheet2!W99)/5</f>
        <v>29751</v>
      </c>
      <c r="D136" s="1">
        <f>(Sheet2!Y99+Sheet2!Z99+Sheet2!AA99+Sheet2!AB99+Sheet2!AC99)/5</f>
        <v>13747.4</v>
      </c>
      <c r="E136" s="1">
        <f>(Sheet2!AE99+Sheet2!AF99+Sheet2!AG99+Sheet2!AH99+Sheet2!AI99)/5</f>
        <v>4092</v>
      </c>
      <c r="F136" s="1">
        <f>(Sheet2!AK99+Sheet2!AL99+Sheet2!AM99+Sheet2!AN99+Sheet2!AO99)/5</f>
        <v>42176.8</v>
      </c>
      <c r="G136" s="3" t="s">
        <v>110</v>
      </c>
      <c r="I136" s="47">
        <f t="shared" si="5"/>
        <v>804.081081081081</v>
      </c>
      <c r="J136" s="47">
        <f t="shared" si="6"/>
        <v>371.55135135135134</v>
      </c>
      <c r="K136" s="47">
        <f t="shared" si="7"/>
        <v>110.5945945945946</v>
      </c>
      <c r="L136" s="47">
        <f t="shared" si="8"/>
        <v>1139.9135135135136</v>
      </c>
      <c r="M136" s="32"/>
    </row>
    <row r="137" spans="1:13" ht="12.75">
      <c r="A137" s="5" t="s">
        <v>35</v>
      </c>
      <c r="B137" s="1">
        <f>ROUND(Sheet2!O100,0)</f>
        <v>11</v>
      </c>
      <c r="C137" s="1">
        <f>(Sheet2!S100+Sheet2!T100+Sheet2!U100+Sheet2!V100+Sheet2!W100)/5</f>
        <v>1156.2</v>
      </c>
      <c r="D137" s="1">
        <f>(Sheet2!Y100+Sheet2!Z100+Sheet2!AA100+Sheet2!AB100+Sheet2!AC100)/5</f>
        <v>591.2</v>
      </c>
      <c r="E137" s="1">
        <f>(Sheet2!AE100+Sheet2!AF100+Sheet2!AG100+Sheet2!AH100+Sheet2!AI100)/5</f>
        <v>170.4</v>
      </c>
      <c r="F137" s="1">
        <f>(Sheet2!AK100+Sheet2!AL100+Sheet2!AM100+Sheet2!AN100+Sheet2!AO100)/5</f>
        <v>1372</v>
      </c>
      <c r="G137" s="3" t="s">
        <v>110</v>
      </c>
      <c r="I137" s="47">
        <f t="shared" si="5"/>
        <v>105.10909090909091</v>
      </c>
      <c r="J137" s="47">
        <f t="shared" si="6"/>
        <v>53.74545454545455</v>
      </c>
      <c r="K137" s="47">
        <f t="shared" si="7"/>
        <v>15.490909090909092</v>
      </c>
      <c r="L137" s="47">
        <f t="shared" si="8"/>
        <v>124.72727272727273</v>
      </c>
      <c r="M137" s="32"/>
    </row>
    <row r="138" spans="1:13" ht="12.75">
      <c r="A138" s="5" t="s">
        <v>43</v>
      </c>
      <c r="B138" s="1">
        <f>ROUND(Sheet2!O101,0)</f>
        <v>7</v>
      </c>
      <c r="C138" s="1">
        <f>(Sheet2!S101+Sheet2!T101+Sheet2!U101+Sheet2!V101+Sheet2!W101)/5</f>
        <v>17302.6</v>
      </c>
      <c r="D138" s="1">
        <f>(Sheet2!Y101+Sheet2!Z101+Sheet2!AA101+Sheet2!AB101+Sheet2!AC101)/5</f>
        <v>7568.8</v>
      </c>
      <c r="E138" s="1">
        <f>(Sheet2!AE101+Sheet2!AF101+Sheet2!AG101+Sheet2!AH101+Sheet2!AI101)/5</f>
        <v>2249.4</v>
      </c>
      <c r="F138" s="1">
        <f>(Sheet2!AK101+Sheet2!AL101+Sheet2!AM101+Sheet2!AN101+Sheet2!AO101)/5</f>
        <v>23173</v>
      </c>
      <c r="G138" s="3" t="s">
        <v>110</v>
      </c>
      <c r="I138" s="47">
        <f t="shared" si="5"/>
        <v>2471.7999999999997</v>
      </c>
      <c r="J138" s="47">
        <f t="shared" si="6"/>
        <v>1081.257142857143</v>
      </c>
      <c r="K138" s="47">
        <f t="shared" si="7"/>
        <v>321.34285714285716</v>
      </c>
      <c r="L138" s="47">
        <f t="shared" si="8"/>
        <v>3310.4285714285716</v>
      </c>
      <c r="M138" s="32"/>
    </row>
    <row r="139" spans="1:13" ht="12.75">
      <c r="A139" s="5" t="s">
        <v>33</v>
      </c>
      <c r="B139" s="1">
        <f>ROUND(Sheet2!O102,0)</f>
        <v>7</v>
      </c>
      <c r="C139" s="1">
        <f>(Sheet2!S102+Sheet2!T102+Sheet2!U102+Sheet2!V102+Sheet2!W102)/5</f>
        <v>1606.8</v>
      </c>
      <c r="D139" s="1">
        <f>(Sheet2!Y102+Sheet2!Z102+Sheet2!AA102+Sheet2!AB102+Sheet2!AC102)/5</f>
        <v>686.8</v>
      </c>
      <c r="E139" s="1">
        <f>(Sheet2!AE102+Sheet2!AF102+Sheet2!AG102+Sheet2!AH102+Sheet2!AI102)/5</f>
        <v>204</v>
      </c>
      <c r="F139" s="1">
        <f>(Sheet2!AK102+Sheet2!AL102+Sheet2!AM102+Sheet2!AN102+Sheet2!AO102)/5</f>
        <v>2097.6</v>
      </c>
      <c r="G139" s="3" t="s">
        <v>110</v>
      </c>
      <c r="I139" s="47">
        <f t="shared" si="5"/>
        <v>229.54285714285714</v>
      </c>
      <c r="J139" s="47">
        <f t="shared" si="6"/>
        <v>98.11428571428571</v>
      </c>
      <c r="K139" s="47">
        <f t="shared" si="7"/>
        <v>29.142857142857142</v>
      </c>
      <c r="L139" s="47">
        <f t="shared" si="8"/>
        <v>299.65714285714284</v>
      </c>
      <c r="M139" s="32"/>
    </row>
    <row r="140" spans="1:13" ht="12.75">
      <c r="A140" s="5" t="s">
        <v>39</v>
      </c>
      <c r="B140" s="1">
        <f>ROUND(Sheet2!O103,0)</f>
        <v>30</v>
      </c>
      <c r="C140" s="1">
        <f>(Sheet2!S103+Sheet2!T103+Sheet2!U103+Sheet2!V103+Sheet2!W103)/5</f>
        <v>20442</v>
      </c>
      <c r="D140" s="1">
        <f>(Sheet2!Y103+Sheet2!Z103+Sheet2!AA103+Sheet2!AB103+Sheet2!AC103)/5</f>
        <v>19837</v>
      </c>
      <c r="E140" s="1">
        <f>(Sheet2!AE103+Sheet2!AF103+Sheet2!AG103+Sheet2!AH103+Sheet2!AI103)/5</f>
        <v>4318</v>
      </c>
      <c r="F140" s="1">
        <f>(Sheet2!AK103+Sheet2!AL103+Sheet2!AM103+Sheet2!AN103+Sheet2!AO103)/5</f>
        <v>19958</v>
      </c>
      <c r="G140" s="3" t="s">
        <v>111</v>
      </c>
      <c r="I140" s="47">
        <f t="shared" si="5"/>
        <v>681.4</v>
      </c>
      <c r="J140" s="47">
        <f t="shared" si="6"/>
        <v>661.2333333333333</v>
      </c>
      <c r="K140" s="47">
        <f t="shared" si="7"/>
        <v>143.93333333333334</v>
      </c>
      <c r="L140" s="47">
        <f t="shared" si="8"/>
        <v>665.2666666666667</v>
      </c>
      <c r="M140" s="32"/>
    </row>
    <row r="141" spans="1:13" ht="12.75">
      <c r="A141" s="5" t="s">
        <v>37</v>
      </c>
      <c r="B141" s="1">
        <f>ROUND(Sheet2!O104,0)</f>
        <v>27</v>
      </c>
      <c r="C141" s="1">
        <f>(Sheet2!S104+Sheet2!T104+Sheet2!U104+Sheet2!V104+Sheet2!W104)/5</f>
        <v>5621</v>
      </c>
      <c r="D141" s="1">
        <f>(Sheet2!Y104+Sheet2!Z104+Sheet2!AA104+Sheet2!AB104+Sheet2!AC104)/5</f>
        <v>5454</v>
      </c>
      <c r="E141" s="1">
        <f>(Sheet2!AE104+Sheet2!AF104+Sheet2!AG104+Sheet2!AH104+Sheet2!AI104)/5</f>
        <v>1187</v>
      </c>
      <c r="F141" s="1">
        <f>(Sheet2!AK104+Sheet2!AL104+Sheet2!AM104+Sheet2!AN104+Sheet2!AO104)/5</f>
        <v>5488</v>
      </c>
      <c r="G141" s="3" t="s">
        <v>111</v>
      </c>
      <c r="I141" s="47">
        <f t="shared" si="5"/>
        <v>208.1851851851852</v>
      </c>
      <c r="J141" s="47">
        <f t="shared" si="6"/>
        <v>202</v>
      </c>
      <c r="K141" s="47">
        <f t="shared" si="7"/>
        <v>43.96296296296296</v>
      </c>
      <c r="L141" s="47">
        <f t="shared" si="8"/>
        <v>203.25925925925927</v>
      </c>
      <c r="M141" s="32"/>
    </row>
    <row r="142" spans="1:13" ht="12.75">
      <c r="A142" s="5" t="s">
        <v>38</v>
      </c>
      <c r="B142" s="1">
        <f>ROUND(Sheet2!O105,0)</f>
        <v>27</v>
      </c>
      <c r="C142" s="1">
        <f>(Sheet2!S105+Sheet2!T105+Sheet2!U105+Sheet2!V105+Sheet2!W105)/5</f>
        <v>5109</v>
      </c>
      <c r="D142" s="1">
        <f>(Sheet2!Y105+Sheet2!Z105+Sheet2!AA105+Sheet2!AB105+Sheet2!AC105)/5</f>
        <v>4985</v>
      </c>
      <c r="E142" s="1">
        <f>(Sheet2!AE105+Sheet2!AF105+Sheet2!AG105+Sheet2!AH105+Sheet2!AI105)/5</f>
        <v>1079</v>
      </c>
      <c r="F142" s="1">
        <f>(Sheet2!AK105+Sheet2!AL105+Sheet2!AM105+Sheet2!AN105+Sheet2!AO105)/5</f>
        <v>4988</v>
      </c>
      <c r="G142" s="3" t="s">
        <v>111</v>
      </c>
      <c r="I142" s="47">
        <f t="shared" si="5"/>
        <v>189.22222222222223</v>
      </c>
      <c r="J142" s="47">
        <f t="shared" si="6"/>
        <v>184.62962962962962</v>
      </c>
      <c r="K142" s="47">
        <f t="shared" si="7"/>
        <v>39.96296296296296</v>
      </c>
      <c r="L142" s="47">
        <f t="shared" si="8"/>
        <v>184.74074074074073</v>
      </c>
      <c r="M142" s="32"/>
    </row>
    <row r="143" spans="1:13" ht="12.75" hidden="1">
      <c r="A143" s="5"/>
      <c r="B143" s="1"/>
      <c r="C143" s="1"/>
      <c r="D143" s="1"/>
      <c r="E143" s="1"/>
      <c r="M143" s="32"/>
    </row>
    <row r="144" spans="1:6" ht="12.75">
      <c r="A144" s="54" t="s">
        <v>114</v>
      </c>
      <c r="B144" s="54"/>
      <c r="C144" s="4">
        <f>SUMIF(G111:G142,"=Y",C112:C143)</f>
        <v>92904.40000000001</v>
      </c>
      <c r="D144" s="4">
        <f>SUMIF(G111:G142,"=Y",D111:D143)</f>
        <v>50649.600000000006</v>
      </c>
      <c r="E144" s="4">
        <f>SUMIF(G111:G142,"=Y",E111:E143)</f>
        <v>15034.399999999998</v>
      </c>
      <c r="F144" s="52">
        <f>SUMIF(G111:G142,"=Y",F111:F143)</f>
        <v>116837.20000000001</v>
      </c>
    </row>
    <row r="145" spans="1:6" ht="12.75">
      <c r="A145" s="54" t="s">
        <v>115</v>
      </c>
      <c r="B145" s="54"/>
      <c r="C145" s="4">
        <f>SUMIF(G111:G142,"&lt;&gt;N",C112:C143)-SUMIF(A111:A142,"=Sacrifice",C112:C142)</f>
        <v>103634.40000000001</v>
      </c>
      <c r="D145" s="4">
        <f>SUMIF(G111:G142,"&lt;&gt;N",D111:D143)-SUMIF(A111:A142,"=Sacrifice",D111:D142)</f>
        <v>75940.6</v>
      </c>
      <c r="E145" s="4">
        <f>SUMIF(G111:G142,"&lt;&gt;N",E111:E143)-SUMIF(A111:A142,"=Sacrifice",E111:E142)</f>
        <v>20539.399999999998</v>
      </c>
      <c r="F145" s="52">
        <f>SUMIF(G111:G142,"&lt;&gt;N",F111:F143)-SUMIF(A111:A142,"=Sacrifice",F111:F142)</f>
        <v>142283.2</v>
      </c>
    </row>
    <row r="146" ht="12.75">
      <c r="F146" s="52"/>
    </row>
    <row r="147" spans="1:6" ht="12.75">
      <c r="A147" s="54" t="s">
        <v>118</v>
      </c>
      <c r="B147" s="54"/>
      <c r="C147" s="4">
        <f>SUMIF(G111:G142,"=Y",I111:I142)</f>
        <v>6068.853029133029</v>
      </c>
      <c r="D147" s="4">
        <f>SUMIF(G111:G142,"=Y",J111:J142)</f>
        <v>3012.4482344682347</v>
      </c>
      <c r="E147" s="4">
        <f>SUMIF(G111:G142,"=Y",K111:K142)</f>
        <v>894.531217971218</v>
      </c>
      <c r="F147" s="52">
        <f>SUMIF(G111:G142,"=Y",L111:L142)</f>
        <v>7924.136500526502</v>
      </c>
    </row>
    <row r="148" spans="1:6" ht="12.75">
      <c r="A148" s="54" t="s">
        <v>119</v>
      </c>
      <c r="B148" s="54"/>
      <c r="C148" s="4">
        <f>SUMIF(G111:G142,"&lt;&gt;N",I111:I142)-SUMIF(A111:A142,"=Sacrifice",I111:I142)</f>
        <v>6958.438214318214</v>
      </c>
      <c r="D148" s="4">
        <f>SUMIF(G111:G142,"&lt;&gt;N",J111:J142)-SUMIF(A111:A142,"=Sacrifice",J111:J142)</f>
        <v>3875.6815678015682</v>
      </c>
      <c r="E148" s="4">
        <f>SUMIF(G111:G142,"&lt;&gt;N",K111:K142)-SUMIF(A111:A142,"=Sacrifice",K111:K142)</f>
        <v>1082.4275142675144</v>
      </c>
      <c r="F148" s="52">
        <f>SUMIF(G111:G142,"&lt;&gt;N",L111:L142)-SUMIF(A111:A142,"=Sacrifice",L111:L142)</f>
        <v>8792.662426452427</v>
      </c>
    </row>
    <row r="149" spans="1:6" ht="12.75">
      <c r="A149" s="54" t="s">
        <v>123</v>
      </c>
      <c r="B149" s="54"/>
      <c r="C149" s="4">
        <f>C148+SUMIF(A111:A142,"=Space Bar",C111:C142)</f>
        <v>13272.638214318213</v>
      </c>
      <c r="D149" s="4">
        <f>D148+SUMIF(A111:A142,"=Space Bar",D111:D142)</f>
        <v>7323.481567801568</v>
      </c>
      <c r="E149" s="4">
        <f>E148+SUMIF(A111:A142,"=Space Bar",E111:E142)</f>
        <v>2002.4275142675144</v>
      </c>
      <c r="F149" s="52">
        <f>F148+SUMIF(A111:A142,"=Space Bar",F111:F142)</f>
        <v>17088.262426452427</v>
      </c>
    </row>
    <row r="152" spans="1:6" ht="12.75">
      <c r="A152" s="12" t="s">
        <v>147</v>
      </c>
      <c r="B152" s="13" t="s">
        <v>150</v>
      </c>
      <c r="C152" s="14"/>
      <c r="D152" s="13" t="s">
        <v>100</v>
      </c>
      <c r="E152" s="15" t="s">
        <v>99</v>
      </c>
      <c r="F152" s="16"/>
    </row>
    <row r="153" spans="1:6" ht="12.75">
      <c r="A153" s="12" t="s">
        <v>146</v>
      </c>
      <c r="B153" s="13" t="s">
        <v>151</v>
      </c>
      <c r="C153" s="14"/>
      <c r="D153" s="14" t="s">
        <v>152</v>
      </c>
      <c r="E153" s="14" t="s">
        <v>153</v>
      </c>
      <c r="F153" s="16"/>
    </row>
    <row r="154" spans="1:6" ht="12.75">
      <c r="A154" s="12" t="s">
        <v>136</v>
      </c>
      <c r="B154" s="13" t="s">
        <v>156</v>
      </c>
      <c r="C154" s="14"/>
      <c r="D154" s="14" t="s">
        <v>154</v>
      </c>
      <c r="E154" s="14" t="s">
        <v>155</v>
      </c>
      <c r="F154" s="16"/>
    </row>
    <row r="155" spans="1:6" ht="12.75" customHeight="1">
      <c r="A155" s="12" t="s">
        <v>143</v>
      </c>
      <c r="B155" s="56" t="s">
        <v>163</v>
      </c>
      <c r="C155" s="56"/>
      <c r="D155" s="56"/>
      <c r="E155" s="56"/>
      <c r="F155" s="56"/>
    </row>
    <row r="156" spans="1:6" ht="12.75">
      <c r="A156" s="17"/>
      <c r="B156" s="56"/>
      <c r="C156" s="56"/>
      <c r="D156" s="56"/>
      <c r="E156" s="56"/>
      <c r="F156" s="56"/>
    </row>
    <row r="157" spans="1:6" ht="12.75">
      <c r="A157" s="17"/>
      <c r="B157" s="56"/>
      <c r="C157" s="56"/>
      <c r="D157" s="56"/>
      <c r="E157" s="56"/>
      <c r="F157" s="56"/>
    </row>
    <row r="158" spans="1:6" ht="12.75" hidden="1">
      <c r="A158" s="17"/>
      <c r="B158" s="26"/>
      <c r="C158" s="26"/>
      <c r="D158" s="26"/>
      <c r="E158" s="26"/>
      <c r="F158" s="26"/>
    </row>
    <row r="159" spans="1:11" ht="15.75">
      <c r="A159" s="11" t="s">
        <v>124</v>
      </c>
      <c r="B159" s="2" t="s">
        <v>70</v>
      </c>
      <c r="C159" s="2" t="s">
        <v>106</v>
      </c>
      <c r="D159" s="2" t="s">
        <v>107</v>
      </c>
      <c r="E159" s="2" t="s">
        <v>136</v>
      </c>
      <c r="F159" s="2" t="s">
        <v>108</v>
      </c>
      <c r="I159" s="36" t="s">
        <v>181</v>
      </c>
      <c r="J159" s="36" t="s">
        <v>182</v>
      </c>
      <c r="K159" s="36" t="s">
        <v>183</v>
      </c>
    </row>
    <row r="160" spans="1:11" ht="12.75">
      <c r="A160" s="5" t="s">
        <v>49</v>
      </c>
      <c r="B160" s="1">
        <f>ROUND(Sheet2!O110,0)</f>
        <v>7</v>
      </c>
      <c r="C160" s="1">
        <f>(Sheet2!S110+Sheet2!T110+Sheet2!U110+Sheet2!V110+Sheet2!W110)/5</f>
        <v>0</v>
      </c>
      <c r="D160" s="1">
        <f>(Sheet2!Y110+Sheet2!Z110+Sheet2!AA110+Sheet2!AB110+Sheet2!AC110)/5</f>
        <v>0</v>
      </c>
      <c r="E160" s="1">
        <f>(Sheet2!AE110+Sheet2!AF110+Sheet2!AG110+Sheet2!AH110+Sheet2!AI110)/5</f>
        <v>0</v>
      </c>
      <c r="F160" s="3" t="s">
        <v>109</v>
      </c>
      <c r="I160" s="47">
        <f aca="true" t="shared" si="9" ref="I160:I186">IF(F160&lt;&gt;"N",C160/B160,"")</f>
      </c>
      <c r="J160" s="47">
        <f aca="true" t="shared" si="10" ref="J160:J186">IF(F160&lt;&gt;"N",D160/B160,"")</f>
      </c>
      <c r="K160" s="47">
        <f aca="true" t="shared" si="11" ref="K160:K186">IF(F160&lt;&gt;"N",E160/B160,"")</f>
      </c>
    </row>
    <row r="161" spans="1:11" ht="12.75">
      <c r="A161" s="5" t="s">
        <v>76</v>
      </c>
      <c r="B161" s="1">
        <f>ROUND(Sheet2!O111,0)</f>
        <v>0</v>
      </c>
      <c r="C161" s="1">
        <f>(Sheet2!S111+Sheet2!T111+Sheet2!U111+Sheet2!V111+Sheet2!W111)/5</f>
        <v>920.6</v>
      </c>
      <c r="D161" s="1">
        <f>(Sheet2!Y111+Sheet2!Z111+Sheet2!AA111+Sheet2!AB111+Sheet2!AC111)/5</f>
        <v>760</v>
      </c>
      <c r="E161" s="1">
        <f>(Sheet2!AE111+Sheet2!AF111+Sheet2!AG111+Sheet2!AH111+Sheet2!AI111)/5</f>
        <v>207.6</v>
      </c>
      <c r="F161" s="3" t="s">
        <v>109</v>
      </c>
      <c r="I161" s="47">
        <f t="shared" si="9"/>
      </c>
      <c r="J161" s="47">
        <f t="shared" si="10"/>
      </c>
      <c r="K161" s="47">
        <f t="shared" si="11"/>
      </c>
    </row>
    <row r="162" spans="1:12" ht="12.75" customHeight="1">
      <c r="A162" s="5" t="s">
        <v>78</v>
      </c>
      <c r="B162" s="1">
        <f>ROUND(Sheet2!O112,0)</f>
        <v>0</v>
      </c>
      <c r="C162" s="1">
        <f>(Sheet2!S112+Sheet2!T112+Sheet2!U112+Sheet2!V112+Sheet2!W112)/5</f>
        <v>1068.8</v>
      </c>
      <c r="D162" s="1">
        <f>(Sheet2!Y112+Sheet2!Z112+Sheet2!AA112+Sheet2!AB112+Sheet2!AC112)/5</f>
        <v>886.4</v>
      </c>
      <c r="E162" s="1">
        <f>(Sheet2!AE112+Sheet2!AF112+Sheet2!AG112+Sheet2!AH112+Sheet2!AI112)/5</f>
        <v>276.8</v>
      </c>
      <c r="F162" s="3" t="s">
        <v>109</v>
      </c>
      <c r="I162" s="47">
        <f t="shared" si="9"/>
      </c>
      <c r="J162" s="47">
        <f t="shared" si="10"/>
      </c>
      <c r="K162" s="47">
        <f t="shared" si="11"/>
      </c>
      <c r="L162" s="39"/>
    </row>
    <row r="163" spans="1:12" ht="12.75">
      <c r="A163" s="5" t="s">
        <v>8</v>
      </c>
      <c r="B163" s="1">
        <f>ROUND(Sheet2!O113,0)</f>
        <v>12</v>
      </c>
      <c r="C163" s="1">
        <f>(Sheet2!S113+Sheet2!T113+Sheet2!U113+Sheet2!V113+Sheet2!W113)/5</f>
        <v>0</v>
      </c>
      <c r="D163" s="1">
        <f>(Sheet2!Y113+Sheet2!Z113+Sheet2!AA113+Sheet2!AB113+Sheet2!AC113)/5</f>
        <v>0</v>
      </c>
      <c r="E163" s="1">
        <f>(Sheet2!AE113+Sheet2!AF113+Sheet2!AG113+Sheet2!AH113+Sheet2!AI113)/5</f>
        <v>0</v>
      </c>
      <c r="F163" s="3" t="s">
        <v>109</v>
      </c>
      <c r="I163" s="47">
        <f t="shared" si="9"/>
      </c>
      <c r="J163" s="47">
        <f t="shared" si="10"/>
      </c>
      <c r="K163" s="47">
        <f t="shared" si="11"/>
      </c>
      <c r="L163" s="39"/>
    </row>
    <row r="164" spans="1:12" ht="12.75">
      <c r="A164" s="5" t="s">
        <v>4</v>
      </c>
      <c r="B164" s="1">
        <f>ROUND(Sheet2!O114,0)</f>
        <v>37</v>
      </c>
      <c r="C164" s="1">
        <f>(Sheet2!S114+Sheet2!T114+Sheet2!U114+Sheet2!V114+Sheet2!W114)/5</f>
        <v>0</v>
      </c>
      <c r="D164" s="1">
        <f>(Sheet2!Y114+Sheet2!Z114+Sheet2!AA114+Sheet2!AB114+Sheet2!AC114)/5</f>
        <v>0</v>
      </c>
      <c r="E164" s="1">
        <f>(Sheet2!AE114+Sheet2!AF114+Sheet2!AG114+Sheet2!AH114+Sheet2!AI114)/5</f>
        <v>0</v>
      </c>
      <c r="F164" s="3" t="s">
        <v>109</v>
      </c>
      <c r="I164" s="47">
        <f t="shared" si="9"/>
      </c>
      <c r="J164" s="47">
        <f t="shared" si="10"/>
      </c>
      <c r="K164" s="47">
        <f t="shared" si="11"/>
      </c>
      <c r="L164" s="39"/>
    </row>
    <row r="165" spans="1:11" ht="12.75">
      <c r="A165" s="5" t="s">
        <v>80</v>
      </c>
      <c r="B165" s="1">
        <f>ROUND(Sheet2!O115,0)</f>
        <v>0</v>
      </c>
      <c r="C165" s="1">
        <f>(Sheet2!S115+Sheet2!T115+Sheet2!U115+Sheet2!V115+Sheet2!W115)/5</f>
        <v>0</v>
      </c>
      <c r="D165" s="1">
        <f>(Sheet2!Y115+Sheet2!Z115+Sheet2!AA115+Sheet2!AB115+Sheet2!AC115)/5</f>
        <v>0</v>
      </c>
      <c r="E165" s="1">
        <f>(Sheet2!AE115+Sheet2!AF115+Sheet2!AG115+Sheet2!AH115+Sheet2!AI115)/5</f>
        <v>0</v>
      </c>
      <c r="F165" s="3" t="s">
        <v>109</v>
      </c>
      <c r="I165" s="47">
        <f t="shared" si="9"/>
      </c>
      <c r="J165" s="47">
        <f t="shared" si="10"/>
      </c>
      <c r="K165" s="47">
        <f t="shared" si="11"/>
      </c>
    </row>
    <row r="166" spans="1:11" ht="12.75">
      <c r="A166" s="5" t="s">
        <v>77</v>
      </c>
      <c r="B166" s="1">
        <f>ROUND(Sheet2!O116,0)</f>
        <v>0</v>
      </c>
      <c r="C166" s="1">
        <f>(Sheet2!S116+Sheet2!T116+Sheet2!U116+Sheet2!V116+Sheet2!W116)/5</f>
        <v>0</v>
      </c>
      <c r="D166" s="1">
        <f>(Sheet2!Y116+Sheet2!Z116+Sheet2!AA116+Sheet2!AB116+Sheet2!AC116)/5</f>
        <v>0</v>
      </c>
      <c r="E166" s="1">
        <f>(Sheet2!AE116+Sheet2!AF116+Sheet2!AG116+Sheet2!AH116+Sheet2!AI116)/5</f>
        <v>0</v>
      </c>
      <c r="F166" s="3" t="s">
        <v>109</v>
      </c>
      <c r="I166" s="47">
        <f t="shared" si="9"/>
      </c>
      <c r="J166" s="47">
        <f t="shared" si="10"/>
      </c>
      <c r="K166" s="47">
        <f t="shared" si="11"/>
      </c>
    </row>
    <row r="167" spans="1:11" ht="12.75">
      <c r="A167" s="5" t="s">
        <v>51</v>
      </c>
      <c r="B167" s="1">
        <f>ROUND(Sheet2!O117,0)</f>
        <v>77</v>
      </c>
      <c r="C167" s="1">
        <f>(Sheet2!S117+Sheet2!T117+Sheet2!U117+Sheet2!V117+Sheet2!W117)/5</f>
        <v>0</v>
      </c>
      <c r="D167" s="1">
        <f>(Sheet2!Y117+Sheet2!Z117+Sheet2!AA117+Sheet2!AB117+Sheet2!AC117)/5</f>
        <v>0</v>
      </c>
      <c r="E167" s="1">
        <f>(Sheet2!AE117+Sheet2!AF117+Sheet2!AG117+Sheet2!AH117+Sheet2!AI117)/5</f>
        <v>0</v>
      </c>
      <c r="F167" s="3" t="s">
        <v>109</v>
      </c>
      <c r="I167" s="47">
        <f t="shared" si="9"/>
      </c>
      <c r="J167" s="47">
        <f t="shared" si="10"/>
      </c>
      <c r="K167" s="47">
        <f t="shared" si="11"/>
      </c>
    </row>
    <row r="168" spans="1:11" ht="12.75">
      <c r="A168" s="5" t="s">
        <v>56</v>
      </c>
      <c r="B168" s="1">
        <f>ROUND(Sheet2!O118,0)</f>
        <v>7</v>
      </c>
      <c r="C168" s="1">
        <f>(Sheet2!S118+Sheet2!T118+Sheet2!U118+Sheet2!V118+Sheet2!W118)/5</f>
        <v>0</v>
      </c>
      <c r="D168" s="1">
        <f>(Sheet2!Y118+Sheet2!Z118+Sheet2!AA118+Sheet2!AB118+Sheet2!AC118)/5</f>
        <v>0</v>
      </c>
      <c r="E168" s="1">
        <f>(Sheet2!AE118+Sheet2!AF118+Sheet2!AG118+Sheet2!AH118+Sheet2!AI118)/5</f>
        <v>0</v>
      </c>
      <c r="F168" s="3" t="s">
        <v>109</v>
      </c>
      <c r="I168" s="47">
        <f t="shared" si="9"/>
      </c>
      <c r="J168" s="47">
        <f t="shared" si="10"/>
      </c>
      <c r="K168" s="47">
        <f t="shared" si="11"/>
      </c>
    </row>
    <row r="169" spans="1:11" ht="12.75">
      <c r="A169" s="5" t="s">
        <v>52</v>
      </c>
      <c r="B169" s="1">
        <f>ROUND(Sheet2!O119,0)</f>
        <v>12</v>
      </c>
      <c r="C169" s="1">
        <f>(Sheet2!S119+Sheet2!T119+Sheet2!U119+Sheet2!V119+Sheet2!W119)/5</f>
        <v>0</v>
      </c>
      <c r="D169" s="1">
        <f>(Sheet2!Y119+Sheet2!Z119+Sheet2!AA119+Sheet2!AB119+Sheet2!AC119)/5</f>
        <v>0</v>
      </c>
      <c r="E169" s="1">
        <f>(Sheet2!AE119+Sheet2!AF119+Sheet2!AG119+Sheet2!AH119+Sheet2!AI119)/5</f>
        <v>0</v>
      </c>
      <c r="F169" s="3" t="s">
        <v>109</v>
      </c>
      <c r="I169" s="47">
        <f t="shared" si="9"/>
      </c>
      <c r="J169" s="47">
        <f t="shared" si="10"/>
      </c>
      <c r="K169" s="47">
        <f t="shared" si="11"/>
      </c>
    </row>
    <row r="170" spans="1:11" ht="12.75">
      <c r="A170" s="5" t="s">
        <v>101</v>
      </c>
      <c r="B170" s="1">
        <f>ROUND(Sheet2!O120,0)</f>
        <v>0</v>
      </c>
      <c r="C170" s="1">
        <f>(Sheet2!S120+Sheet2!T120+Sheet2!U120+Sheet2!V120+Sheet2!W120)/5</f>
        <v>2440.8</v>
      </c>
      <c r="D170" s="1">
        <f>(Sheet2!Y120+Sheet2!Z120+Sheet2!AA120+Sheet2!AB120+Sheet2!AC120)/5</f>
        <v>2279.6</v>
      </c>
      <c r="E170" s="1">
        <f>(Sheet2!AE120+Sheet2!AF120+Sheet2!AG120+Sheet2!AH120+Sheet2!AI120)/5</f>
        <v>553.6</v>
      </c>
      <c r="F170" s="3" t="s">
        <v>109</v>
      </c>
      <c r="I170" s="47">
        <f t="shared" si="9"/>
      </c>
      <c r="J170" s="47">
        <f t="shared" si="10"/>
      </c>
      <c r="K170" s="47">
        <f t="shared" si="11"/>
      </c>
    </row>
    <row r="171" spans="1:11" ht="12.75">
      <c r="A171" s="5" t="s">
        <v>25</v>
      </c>
      <c r="B171" s="1">
        <f>ROUND(Sheet2!O121,0)</f>
        <v>475</v>
      </c>
      <c r="C171" s="1">
        <f>(Sheet2!S121+Sheet2!T121+Sheet2!U121+Sheet2!V121+Sheet2!W121)/5</f>
        <v>0</v>
      </c>
      <c r="D171" s="1">
        <f>(Sheet2!Y121+Sheet2!Z121+Sheet2!AA121+Sheet2!AB121+Sheet2!AC121)/5</f>
        <v>0</v>
      </c>
      <c r="E171" s="1">
        <f>(Sheet2!AE121+Sheet2!AF121+Sheet2!AG121+Sheet2!AH121+Sheet2!AI121)/5</f>
        <v>0</v>
      </c>
      <c r="F171" s="3" t="s">
        <v>109</v>
      </c>
      <c r="I171" s="47">
        <f t="shared" si="9"/>
      </c>
      <c r="J171" s="47">
        <f t="shared" si="10"/>
      </c>
      <c r="K171" s="47">
        <f t="shared" si="11"/>
      </c>
    </row>
    <row r="172" spans="1:11" ht="12.75">
      <c r="A172" s="5" t="s">
        <v>1</v>
      </c>
      <c r="B172" s="1">
        <f>ROUND(Sheet2!O122,0)</f>
        <v>45</v>
      </c>
      <c r="C172" s="1">
        <f>(Sheet2!S122+Sheet2!T122+Sheet2!U122+Sheet2!V122+Sheet2!W122)/5</f>
        <v>0</v>
      </c>
      <c r="D172" s="1">
        <f>(Sheet2!Y122+Sheet2!Z122+Sheet2!AA122+Sheet2!AB122+Sheet2!AC122)/5</f>
        <v>0</v>
      </c>
      <c r="E172" s="1">
        <f>(Sheet2!AE122+Sheet2!AF122+Sheet2!AG122+Sheet2!AH122+Sheet2!AI122)/5</f>
        <v>0</v>
      </c>
      <c r="F172" s="3" t="s">
        <v>109</v>
      </c>
      <c r="I172" s="47">
        <f t="shared" si="9"/>
      </c>
      <c r="J172" s="47">
        <f t="shared" si="10"/>
      </c>
      <c r="K172" s="47">
        <f t="shared" si="11"/>
      </c>
    </row>
    <row r="173" spans="1:11" ht="12.75">
      <c r="A173" s="5" t="s">
        <v>79</v>
      </c>
      <c r="B173" s="1">
        <f>ROUND(Sheet2!O123,0)</f>
        <v>0</v>
      </c>
      <c r="C173" s="1">
        <f>(Sheet2!S123+Sheet2!T123+Sheet2!U123+Sheet2!V123+Sheet2!W123)/5</f>
        <v>918</v>
      </c>
      <c r="D173" s="1">
        <f>(Sheet2!Y123+Sheet2!Z123+Sheet2!AA123+Sheet2!AB123+Sheet2!AC123)/5</f>
        <v>760</v>
      </c>
      <c r="E173" s="1">
        <f>(Sheet2!AE123+Sheet2!AF123+Sheet2!AG123+Sheet2!AH123+Sheet2!AI123)/5</f>
        <v>207.6</v>
      </c>
      <c r="F173" s="3" t="s">
        <v>109</v>
      </c>
      <c r="I173" s="47">
        <f t="shared" si="9"/>
      </c>
      <c r="J173" s="47">
        <f t="shared" si="10"/>
      </c>
      <c r="K173" s="47">
        <f t="shared" si="11"/>
      </c>
    </row>
    <row r="174" spans="1:13" ht="12.75">
      <c r="A174" s="5" t="s">
        <v>53</v>
      </c>
      <c r="B174" s="1">
        <f>ROUND(Sheet2!O124,0)</f>
        <v>22</v>
      </c>
      <c r="C174" s="1">
        <f>(Sheet2!S124+Sheet2!T124+Sheet2!U124+Sheet2!V124+Sheet2!W124)/5</f>
        <v>0</v>
      </c>
      <c r="D174" s="1">
        <f>(Sheet2!Y124+Sheet2!Z124+Sheet2!AA124+Sheet2!AB124+Sheet2!AC124)/5</f>
        <v>0</v>
      </c>
      <c r="E174" s="1">
        <f>(Sheet2!AE124+Sheet2!AF124+Sheet2!AG124+Sheet2!AH124+Sheet2!AI124)/5</f>
        <v>0</v>
      </c>
      <c r="F174" s="3" t="s">
        <v>109</v>
      </c>
      <c r="I174" s="47">
        <f t="shared" si="9"/>
      </c>
      <c r="J174" s="47">
        <f t="shared" si="10"/>
      </c>
      <c r="K174" s="47">
        <f t="shared" si="11"/>
      </c>
      <c r="M174" s="28"/>
    </row>
    <row r="175" spans="1:13" ht="12.75">
      <c r="A175" s="5" t="s">
        <v>55</v>
      </c>
      <c r="B175" s="1">
        <f>ROUND(Sheet2!O125,0)</f>
        <v>14</v>
      </c>
      <c r="C175" s="1">
        <f>(Sheet2!S125+Sheet2!T125+Sheet2!U125+Sheet2!V125+Sheet2!W125)/5</f>
        <v>17996</v>
      </c>
      <c r="D175" s="1">
        <f>(Sheet2!Y125+Sheet2!Z125+Sheet2!AA125+Sheet2!AB125+Sheet2!AC125)/5</f>
        <v>17996</v>
      </c>
      <c r="E175" s="1">
        <f>(Sheet2!AE125+Sheet2!AF125+Sheet2!AG125+Sheet2!AH125+Sheet2!AI125)/5</f>
        <v>5295</v>
      </c>
      <c r="F175" s="3" t="s">
        <v>110</v>
      </c>
      <c r="I175" s="47">
        <f t="shared" si="9"/>
        <v>1285.4285714285713</v>
      </c>
      <c r="J175" s="47">
        <f t="shared" si="10"/>
        <v>1285.4285714285713</v>
      </c>
      <c r="K175" s="47">
        <f t="shared" si="11"/>
        <v>378.2142857142857</v>
      </c>
      <c r="M175" s="32"/>
    </row>
    <row r="176" spans="1:13" ht="12.75">
      <c r="A176" s="5" t="s">
        <v>166</v>
      </c>
      <c r="B176" s="1">
        <f>ROUND(Sheet2!O126,0)</f>
        <v>23</v>
      </c>
      <c r="C176" s="1">
        <f>(Sheet2!S126+Sheet2!T126+Sheet2!U126+Sheet2!V126+Sheet2!W126)/5</f>
        <v>24035</v>
      </c>
      <c r="D176" s="1">
        <f>(Sheet2!Y126+Sheet2!Z126+Sheet2!AA126+Sheet2!AB126+Sheet2!AC126)/5</f>
        <v>24035</v>
      </c>
      <c r="E176" s="1">
        <f>(Sheet2!AE126+Sheet2!AF126+Sheet2!AG126+Sheet2!AH126+Sheet2!AI126)/5</f>
        <v>7073</v>
      </c>
      <c r="F176" s="3" t="s">
        <v>110</v>
      </c>
      <c r="I176" s="47">
        <f t="shared" si="9"/>
        <v>1045</v>
      </c>
      <c r="J176" s="47">
        <f t="shared" si="10"/>
        <v>1045</v>
      </c>
      <c r="K176" s="47">
        <f t="shared" si="11"/>
        <v>307.5217391304348</v>
      </c>
      <c r="M176" s="32"/>
    </row>
    <row r="177" spans="1:13" ht="12.75">
      <c r="A177" s="5" t="s">
        <v>48</v>
      </c>
      <c r="B177" s="1">
        <f>ROUND(Sheet2!O127,0)</f>
        <v>20</v>
      </c>
      <c r="C177" s="1">
        <f>(Sheet2!S127+Sheet2!T127+Sheet2!U127+Sheet2!V127+Sheet2!W127)/5</f>
        <v>1608.2</v>
      </c>
      <c r="D177" s="1">
        <f>(Sheet2!Y127+Sheet2!Z127+Sheet2!AA127+Sheet2!AB127+Sheet2!AC127)/5</f>
        <v>644</v>
      </c>
      <c r="E177" s="1">
        <f>(Sheet2!AE127+Sheet2!AF127+Sheet2!AG127+Sheet2!AH127+Sheet2!AI127)/5</f>
        <v>190</v>
      </c>
      <c r="F177" s="3" t="s">
        <v>110</v>
      </c>
      <c r="I177" s="47">
        <f t="shared" si="9"/>
        <v>80.41</v>
      </c>
      <c r="J177" s="47">
        <f t="shared" si="10"/>
        <v>32.2</v>
      </c>
      <c r="K177" s="47">
        <f t="shared" si="11"/>
        <v>9.5</v>
      </c>
      <c r="M177" s="32"/>
    </row>
    <row r="178" spans="1:13" ht="12.75">
      <c r="A178" s="5" t="s">
        <v>46</v>
      </c>
      <c r="B178" s="1">
        <f>ROUND(Sheet2!O128,0)</f>
        <v>7</v>
      </c>
      <c r="C178" s="1">
        <f>(Sheet2!S128+Sheet2!T128+Sheet2!U128+Sheet2!V128+Sheet2!W128)/5</f>
        <v>1084</v>
      </c>
      <c r="D178" s="1">
        <f>(Sheet2!Y128+Sheet2!Z128+Sheet2!AA128+Sheet2!AB128+Sheet2!AC128)/5</f>
        <v>1084</v>
      </c>
      <c r="E178" s="1">
        <f>(Sheet2!AE128+Sheet2!AF128+Sheet2!AG128+Sheet2!AH128+Sheet2!AI128)/5</f>
        <v>320</v>
      </c>
      <c r="F178" s="3" t="s">
        <v>110</v>
      </c>
      <c r="I178" s="47">
        <f t="shared" si="9"/>
        <v>154.85714285714286</v>
      </c>
      <c r="J178" s="47">
        <f t="shared" si="10"/>
        <v>154.85714285714286</v>
      </c>
      <c r="K178" s="47">
        <f t="shared" si="11"/>
        <v>45.714285714285715</v>
      </c>
      <c r="M178" s="32"/>
    </row>
    <row r="179" spans="1:13" ht="12.75">
      <c r="A179" s="5" t="s">
        <v>47</v>
      </c>
      <c r="B179" s="1">
        <f>ROUND(Sheet2!O129,0)</f>
        <v>9</v>
      </c>
      <c r="C179" s="1">
        <f>(Sheet2!S129+Sheet2!T129+Sheet2!U129+Sheet2!V129+Sheet2!W129)/5</f>
        <v>1084</v>
      </c>
      <c r="D179" s="1">
        <f>(Sheet2!Y129+Sheet2!Z129+Sheet2!AA129+Sheet2!AB129+Sheet2!AC129)/5</f>
        <v>1084</v>
      </c>
      <c r="E179" s="1">
        <f>(Sheet2!AE129+Sheet2!AF129+Sheet2!AG129+Sheet2!AH129+Sheet2!AI129)/5</f>
        <v>320</v>
      </c>
      <c r="F179" s="3" t="s">
        <v>110</v>
      </c>
      <c r="I179" s="47">
        <f t="shared" si="9"/>
        <v>120.44444444444444</v>
      </c>
      <c r="J179" s="47">
        <f t="shared" si="10"/>
        <v>120.44444444444444</v>
      </c>
      <c r="K179" s="47">
        <f t="shared" si="11"/>
        <v>35.55555555555556</v>
      </c>
      <c r="M179" s="32"/>
    </row>
    <row r="180" spans="1:13" ht="12.75">
      <c r="A180" s="5" t="s">
        <v>45</v>
      </c>
      <c r="B180" s="1">
        <f>ROUND(Sheet2!O130,0)</f>
        <v>23</v>
      </c>
      <c r="C180" s="1">
        <f>(Sheet2!S130+Sheet2!T130+Sheet2!U130+Sheet2!V130+Sheet2!W130)/5</f>
        <v>17996</v>
      </c>
      <c r="D180" s="1">
        <f>(Sheet2!Y130+Sheet2!Z130+Sheet2!AA130+Sheet2!AB130+Sheet2!AC130)/5</f>
        <v>17996</v>
      </c>
      <c r="E180" s="1">
        <f>(Sheet2!AE130+Sheet2!AF130+Sheet2!AG130+Sheet2!AH130+Sheet2!AI130)/5</f>
        <v>5295</v>
      </c>
      <c r="F180" s="3" t="s">
        <v>110</v>
      </c>
      <c r="I180" s="47">
        <f t="shared" si="9"/>
        <v>782.4347826086956</v>
      </c>
      <c r="J180" s="47">
        <f t="shared" si="10"/>
        <v>782.4347826086956</v>
      </c>
      <c r="K180" s="47">
        <f t="shared" si="11"/>
        <v>230.2173913043478</v>
      </c>
      <c r="M180" s="32"/>
    </row>
    <row r="181" spans="1:13" ht="12.75">
      <c r="A181" s="5" t="s">
        <v>54</v>
      </c>
      <c r="B181" s="1">
        <f>ROUND(Sheet2!O131,0)</f>
        <v>25</v>
      </c>
      <c r="C181" s="1">
        <f>(Sheet2!S131+Sheet2!T131+Sheet2!U131+Sheet2!V131+Sheet2!W131)/5</f>
        <v>26993</v>
      </c>
      <c r="D181" s="1">
        <f>(Sheet2!Y131+Sheet2!Z131+Sheet2!AA131+Sheet2!AB131+Sheet2!AC131)/5</f>
        <v>26993</v>
      </c>
      <c r="E181" s="1">
        <f>(Sheet2!AE131+Sheet2!AF131+Sheet2!AG131+Sheet2!AH131+Sheet2!AI131)/5</f>
        <v>7944</v>
      </c>
      <c r="F181" s="3" t="s">
        <v>110</v>
      </c>
      <c r="I181" s="47">
        <f t="shared" si="9"/>
        <v>1079.72</v>
      </c>
      <c r="J181" s="47">
        <f t="shared" si="10"/>
        <v>1079.72</v>
      </c>
      <c r="K181" s="47">
        <f t="shared" si="11"/>
        <v>317.76</v>
      </c>
      <c r="M181" s="32"/>
    </row>
    <row r="182" spans="1:13" ht="12.75">
      <c r="A182" s="5" t="s">
        <v>44</v>
      </c>
      <c r="B182" s="1">
        <f>ROUND(Sheet2!O132,0)</f>
        <v>27</v>
      </c>
      <c r="C182" s="1">
        <f>(Sheet2!S132+Sheet2!T132+Sheet2!U132+Sheet2!V132+Sheet2!W132)/5</f>
        <v>0</v>
      </c>
      <c r="D182" s="1">
        <f>(Sheet2!Y132+Sheet2!Z132+Sheet2!AA132+Sheet2!AB132+Sheet2!AC132)/5</f>
        <v>0</v>
      </c>
      <c r="E182" s="1">
        <f>(Sheet2!AE132+Sheet2!AF132+Sheet2!AG132+Sheet2!AH132+Sheet2!AI132)/5</f>
        <v>0</v>
      </c>
      <c r="F182" s="3" t="s">
        <v>112</v>
      </c>
      <c r="I182" s="47">
        <f t="shared" si="9"/>
        <v>0</v>
      </c>
      <c r="J182" s="47">
        <f t="shared" si="10"/>
        <v>0</v>
      </c>
      <c r="K182" s="47">
        <f t="shared" si="11"/>
        <v>0</v>
      </c>
      <c r="M182" s="32"/>
    </row>
    <row r="183" spans="1:13" ht="12.75">
      <c r="A183" s="5" t="s">
        <v>113</v>
      </c>
      <c r="B183">
        <v>120</v>
      </c>
      <c r="C183">
        <v>69024</v>
      </c>
      <c r="D183">
        <v>69024</v>
      </c>
      <c r="E183" s="1">
        <v>20012</v>
      </c>
      <c r="F183" s="3" t="s">
        <v>112</v>
      </c>
      <c r="I183" s="47">
        <f t="shared" si="9"/>
        <v>575.2</v>
      </c>
      <c r="J183" s="47">
        <f t="shared" si="10"/>
        <v>575.2</v>
      </c>
      <c r="K183" s="47">
        <f t="shared" si="11"/>
        <v>166.76666666666668</v>
      </c>
      <c r="M183" s="32"/>
    </row>
    <row r="184" spans="1:13" ht="12.75">
      <c r="A184" s="5" t="s">
        <v>50</v>
      </c>
      <c r="B184" s="1">
        <f>ROUND(Sheet2!O134,0)</f>
        <v>7</v>
      </c>
      <c r="C184" s="1">
        <f>(Sheet2!S134+Sheet2!T134+Sheet2!U134+Sheet2!V134+Sheet2!W134)/5</f>
        <v>763</v>
      </c>
      <c r="D184" s="1">
        <f>(Sheet2!Y134+Sheet2!Z134+Sheet2!AA134+Sheet2!AB134+Sheet2!AC134)/5</f>
        <v>758.6</v>
      </c>
      <c r="E184" s="1">
        <f>(Sheet2!AE134+Sheet2!AF134+Sheet2!AG134+Sheet2!AH134+Sheet2!AI134)/5</f>
        <v>242.2</v>
      </c>
      <c r="F184" s="3" t="s">
        <v>112</v>
      </c>
      <c r="I184" s="47">
        <f t="shared" si="9"/>
        <v>109</v>
      </c>
      <c r="J184" s="47">
        <f t="shared" si="10"/>
        <v>108.37142857142858</v>
      </c>
      <c r="K184" s="47">
        <f t="shared" si="11"/>
        <v>34.6</v>
      </c>
      <c r="M184" s="32"/>
    </row>
    <row r="185" spans="1:13" ht="12.75">
      <c r="A185" s="5" t="s">
        <v>165</v>
      </c>
      <c r="B185" s="1">
        <f>ROUND(Sheet2!O135,0)</f>
        <v>32</v>
      </c>
      <c r="C185" s="1">
        <f>(Sheet2!S135+Sheet2!T135+Sheet2!U135+Sheet2!V135+Sheet2!W135)/5</f>
        <v>1074.8</v>
      </c>
      <c r="D185" s="1">
        <f>(Sheet2!Y135+Sheet2!Z135+Sheet2!AA135+Sheet2!AB135+Sheet2!AC135)/5</f>
        <v>759.2</v>
      </c>
      <c r="E185" s="1">
        <f>(Sheet2!AE135+Sheet2!AF135+Sheet2!AG135+Sheet2!AH135+Sheet2!AI135)/5</f>
        <v>276.8</v>
      </c>
      <c r="F185" s="3" t="s">
        <v>112</v>
      </c>
      <c r="I185" s="47">
        <f t="shared" si="9"/>
        <v>33.5875</v>
      </c>
      <c r="J185" s="47">
        <f t="shared" si="10"/>
        <v>23.725</v>
      </c>
      <c r="K185" s="47">
        <f t="shared" si="11"/>
        <v>8.65</v>
      </c>
      <c r="M185" s="32"/>
    </row>
    <row r="186" spans="1:13" ht="12.75">
      <c r="A186" s="5" t="s">
        <v>57</v>
      </c>
      <c r="B186" s="1">
        <f>ROUND(Sheet2!O136,0)</f>
        <v>35</v>
      </c>
      <c r="C186" s="1">
        <f>(Sheet2!S136+Sheet2!T136+Sheet2!U136+Sheet2!V136+Sheet2!W136)/5</f>
        <v>3735</v>
      </c>
      <c r="D186" s="1">
        <f>(Sheet2!Y136+Sheet2!Z136+Sheet2!AA136+Sheet2!AB136+Sheet2!AC136)/5</f>
        <v>3711</v>
      </c>
      <c r="E186" s="1">
        <f>(Sheet2!AE136+Sheet2!AF136+Sheet2!AG136+Sheet2!AH136+Sheet2!AI136)/5</f>
        <v>751</v>
      </c>
      <c r="F186" s="3" t="s">
        <v>111</v>
      </c>
      <c r="I186" s="47">
        <f t="shared" si="9"/>
        <v>106.71428571428571</v>
      </c>
      <c r="J186" s="47">
        <f t="shared" si="10"/>
        <v>106.02857142857142</v>
      </c>
      <c r="K186" s="47">
        <f t="shared" si="11"/>
        <v>21.457142857142856</v>
      </c>
      <c r="M186" s="32"/>
    </row>
    <row r="187" spans="1:13" ht="12.75" hidden="1">
      <c r="A187" s="5"/>
      <c r="B187" s="1"/>
      <c r="C187" s="1"/>
      <c r="D187" s="1"/>
      <c r="E187" s="1"/>
      <c r="M187" s="32"/>
    </row>
    <row r="188" spans="1:5" ht="12.75">
      <c r="A188" s="54" t="s">
        <v>114</v>
      </c>
      <c r="B188" s="54"/>
      <c r="C188" s="4">
        <f>SUMIF(F160:F186,"=Y",C160:C186)</f>
        <v>90796.2</v>
      </c>
      <c r="D188" s="4">
        <f>SUMIF(F160:F186,"=Y",D160:D186)</f>
        <v>89832</v>
      </c>
      <c r="E188" s="4">
        <f>SUMIF(F160:F186,"=Y",E160:E186)</f>
        <v>26437</v>
      </c>
    </row>
    <row r="189" spans="1:5" ht="12.75">
      <c r="A189" s="54" t="s">
        <v>115</v>
      </c>
      <c r="B189" s="54"/>
      <c r="C189" s="4">
        <f>C188+SUMIF(F160:F186,"=Y-HP",C160:C187)</f>
        <v>94531.2</v>
      </c>
      <c r="D189" s="4">
        <f>D188+SUMIF(F160:F186,"=Y-HP",D160:D186)</f>
        <v>93543</v>
      </c>
      <c r="E189" s="4">
        <f>E188+SUMIF(F160:F186,"=Y-HP",E160:E186)</f>
        <v>27188</v>
      </c>
    </row>
    <row r="190" spans="1:5" ht="12.75">
      <c r="A190" s="54" t="s">
        <v>116</v>
      </c>
      <c r="B190" s="54"/>
      <c r="C190" s="4">
        <f>C188+SUMIF(F160:F186,"=Y-?",C160:C187)</f>
        <v>161658</v>
      </c>
      <c r="D190" s="4">
        <f>D188+SUMIF(F160:F186,"=Y-?",D160:D187)</f>
        <v>160373.8</v>
      </c>
      <c r="E190" s="4">
        <f>E188+SUMIF(F160:F186,"=Y-?",E160:E187)</f>
        <v>46968</v>
      </c>
    </row>
    <row r="191" spans="1:5" ht="12.75">
      <c r="A191" s="54" t="s">
        <v>117</v>
      </c>
      <c r="B191" s="54"/>
      <c r="C191" s="4">
        <f>SUMIF(F160:F186,"&lt;&gt;N",C160:C186)</f>
        <v>165393</v>
      </c>
      <c r="D191" s="4">
        <f>SUMIF(F160:F186,"&lt;&gt;N",D160:D186)</f>
        <v>164084.80000000002</v>
      </c>
      <c r="E191" s="4">
        <f>SUMIF(F160:F186,"&lt;&gt;N",E160:E186)</f>
        <v>47719</v>
      </c>
    </row>
    <row r="193" spans="1:5" ht="12.75">
      <c r="A193" s="54" t="s">
        <v>118</v>
      </c>
      <c r="B193" s="54"/>
      <c r="C193" s="4">
        <f>SUMIF(F160:F187,"=Y",I160:I187)</f>
        <v>4548.294941338854</v>
      </c>
      <c r="D193" s="4">
        <f>SUMIF(F160:F187,"=Y",J160:J187)</f>
        <v>4500.084941338854</v>
      </c>
      <c r="E193" s="4">
        <f>SUMIF(F160:F187,"=Y",K160:K187)</f>
        <v>1324.4832574189095</v>
      </c>
    </row>
    <row r="194" spans="1:5" ht="12.75">
      <c r="A194" s="54" t="s">
        <v>119</v>
      </c>
      <c r="B194" s="54"/>
      <c r="C194" s="4">
        <f>C193+SUMIF(F160:F187,"=Y-HP",I160:I187)</f>
        <v>4655.0092270531395</v>
      </c>
      <c r="D194" s="4">
        <f>D193+SUMIF(F160:F187,"=Y-HP",J160:J187)</f>
        <v>4606.113512767425</v>
      </c>
      <c r="E194" s="4">
        <f>E193+SUMIF(F160:F187,"=Y-HP",K160:K187)</f>
        <v>1345.9404002760523</v>
      </c>
    </row>
    <row r="195" spans="1:5" ht="12.75">
      <c r="A195" s="54" t="s">
        <v>120</v>
      </c>
      <c r="B195" s="54"/>
      <c r="C195" s="4">
        <f>C193+SUMIF(F160:F187,"=Y-?",I160:I187)</f>
        <v>5266.082441338855</v>
      </c>
      <c r="D195" s="4">
        <f>D193+SUMIF(F160:F186,"=Y-?",J160:J186)</f>
        <v>5207.381369910283</v>
      </c>
      <c r="E195" s="4">
        <f>E193+SUMIF(F160:F186,"=Y-?",K160:K186)</f>
        <v>1534.4999240855761</v>
      </c>
    </row>
    <row r="196" spans="1:5" ht="12.75">
      <c r="A196" s="54" t="s">
        <v>121</v>
      </c>
      <c r="B196" s="54"/>
      <c r="C196" s="4">
        <f>SUMIF(F160:F186,"&lt;&gt;N",I160:I186)</f>
        <v>5372.796727053139</v>
      </c>
      <c r="D196" s="4">
        <f>SUMIF(F160:F186,"&lt;&gt;N",J160:J186)</f>
        <v>5313.409941338854</v>
      </c>
      <c r="E196" s="4">
        <f>SUMIF(F160:F186,"&lt;&gt;N",K160:K186)</f>
        <v>1555.957066942719</v>
      </c>
    </row>
    <row r="197" spans="1:5" ht="12.75">
      <c r="A197" s="54" t="s">
        <v>123</v>
      </c>
      <c r="B197" s="54"/>
      <c r="C197" s="4">
        <f>C196+SUMIF(A160:A187,"=Space Bar",C160:C187)</f>
        <v>7813.596727053139</v>
      </c>
      <c r="D197" s="4">
        <f>D196+SUMIF(A160:A187,"=Space Bar",D160:D187)</f>
        <v>7593.009941338854</v>
      </c>
      <c r="E197" s="4">
        <f>E196+SUMIF(A160:A187,"=Space Bar",E160:E187)</f>
        <v>2109.557066942719</v>
      </c>
    </row>
    <row r="200" spans="1:8" ht="12.75">
      <c r="A200" s="8" t="s">
        <v>102</v>
      </c>
      <c r="B200" s="21"/>
      <c r="C200" s="21"/>
      <c r="D200" s="21"/>
      <c r="E200" s="21"/>
      <c r="F200" s="22"/>
      <c r="H200" s="21"/>
    </row>
    <row r="201" spans="1:8" ht="12.75" customHeight="1">
      <c r="A201" s="58" t="s">
        <v>164</v>
      </c>
      <c r="B201" s="58"/>
      <c r="C201" s="58"/>
      <c r="D201" s="58"/>
      <c r="E201" s="58"/>
      <c r="F201" s="58"/>
      <c r="G201" s="58"/>
      <c r="H201" s="58"/>
    </row>
    <row r="202" spans="1:8" ht="12.75">
      <c r="A202" s="58"/>
      <c r="B202" s="58"/>
      <c r="C202" s="58"/>
      <c r="D202" s="58"/>
      <c r="E202" s="58"/>
      <c r="F202" s="58"/>
      <c r="G202" s="58"/>
      <c r="H202" s="58"/>
    </row>
    <row r="203" spans="1:8" ht="12.75">
      <c r="A203" s="58"/>
      <c r="B203" s="58"/>
      <c r="C203" s="58"/>
      <c r="D203" s="58"/>
      <c r="E203" s="58"/>
      <c r="F203" s="58"/>
      <c r="G203" s="58"/>
      <c r="H203" s="58"/>
    </row>
    <row r="204" spans="1:8" ht="12.75">
      <c r="A204" s="20"/>
      <c r="B204" s="20"/>
      <c r="C204" s="20"/>
      <c r="D204" s="20"/>
      <c r="E204" s="20"/>
      <c r="F204" s="20"/>
      <c r="G204" s="20"/>
      <c r="H204" s="20"/>
    </row>
    <row r="205" spans="1:8" ht="12.75" customHeight="1">
      <c r="A205" s="53" t="s">
        <v>130</v>
      </c>
      <c r="B205" s="53"/>
      <c r="C205" s="53"/>
      <c r="D205" s="53"/>
      <c r="E205" s="53"/>
      <c r="F205" s="53"/>
      <c r="G205" s="53"/>
      <c r="H205" s="53"/>
    </row>
    <row r="206" spans="1:8" ht="12.75">
      <c r="A206" s="21"/>
      <c r="B206" s="21"/>
      <c r="C206" s="21"/>
      <c r="D206" s="21"/>
      <c r="E206" s="21"/>
      <c r="F206" s="22"/>
      <c r="H206" s="21"/>
    </row>
    <row r="207" spans="1:8" ht="12.75" customHeight="1">
      <c r="A207" s="53" t="s">
        <v>129</v>
      </c>
      <c r="B207" s="53"/>
      <c r="C207" s="53"/>
      <c r="D207" s="53"/>
      <c r="E207" s="53"/>
      <c r="F207" s="53"/>
      <c r="G207" s="53"/>
      <c r="H207" s="53"/>
    </row>
    <row r="208" spans="1:8" ht="12.75">
      <c r="A208" s="21"/>
      <c r="B208" s="21"/>
      <c r="C208" s="21"/>
      <c r="D208" s="21"/>
      <c r="E208" s="21"/>
      <c r="F208" s="22"/>
      <c r="H208" s="21"/>
    </row>
    <row r="209" spans="1:8" ht="12.75" customHeight="1">
      <c r="A209" s="53" t="s">
        <v>218</v>
      </c>
      <c r="B209" s="53"/>
      <c r="C209" s="53"/>
      <c r="D209" s="53"/>
      <c r="E209" s="53"/>
      <c r="F209" s="53"/>
      <c r="G209" s="53"/>
      <c r="H209" s="53"/>
    </row>
    <row r="210" spans="1:8" ht="12.75">
      <c r="A210" s="53"/>
      <c r="B210" s="53"/>
      <c r="C210" s="53"/>
      <c r="D210" s="53"/>
      <c r="E210" s="53"/>
      <c r="F210" s="53"/>
      <c r="G210" s="53"/>
      <c r="H210" s="53"/>
    </row>
    <row r="211" spans="1:8" ht="12.75">
      <c r="A211" s="21"/>
      <c r="B211" s="21"/>
      <c r="C211" s="21"/>
      <c r="D211" s="21"/>
      <c r="E211" s="21"/>
      <c r="F211" s="22"/>
      <c r="H211" s="21"/>
    </row>
    <row r="212" spans="1:8" ht="12.75" customHeight="1">
      <c r="A212" s="53" t="s">
        <v>139</v>
      </c>
      <c r="B212" s="53"/>
      <c r="C212" s="53"/>
      <c r="D212" s="53"/>
      <c r="E212" s="53"/>
      <c r="F212" s="53"/>
      <c r="G212" s="53"/>
      <c r="H212" s="53"/>
    </row>
    <row r="213" spans="1:8" ht="12.75">
      <c r="A213" s="21"/>
      <c r="B213" s="21"/>
      <c r="C213" s="21"/>
      <c r="D213" s="21"/>
      <c r="E213" s="21"/>
      <c r="F213" s="22"/>
      <c r="H213" s="21"/>
    </row>
    <row r="214" spans="1:8" ht="12.75" customHeight="1">
      <c r="A214" s="53" t="s">
        <v>212</v>
      </c>
      <c r="B214" s="53"/>
      <c r="C214" s="53"/>
      <c r="D214" s="53"/>
      <c r="E214" s="53"/>
      <c r="F214" s="53"/>
      <c r="G214" s="53"/>
      <c r="H214" s="53"/>
    </row>
    <row r="215" spans="1:8" ht="12.75">
      <c r="A215" s="21"/>
      <c r="B215" s="21"/>
      <c r="C215" s="21"/>
      <c r="D215" s="21"/>
      <c r="E215" s="21"/>
      <c r="F215" s="22"/>
      <c r="H215" s="21"/>
    </row>
    <row r="216" spans="1:8" ht="12.75" customHeight="1">
      <c r="A216" s="53" t="s">
        <v>138</v>
      </c>
      <c r="B216" s="53"/>
      <c r="C216" s="53"/>
      <c r="D216" s="53"/>
      <c r="E216" s="53"/>
      <c r="F216" s="53"/>
      <c r="G216" s="53"/>
      <c r="H216" s="53"/>
    </row>
    <row r="217" spans="1:8" ht="12.75">
      <c r="A217" s="27"/>
      <c r="B217" s="27"/>
      <c r="C217" s="27"/>
      <c r="D217" s="27"/>
      <c r="E217" s="27"/>
      <c r="F217" s="27"/>
      <c r="H217" s="21"/>
    </row>
    <row r="218" spans="1:8" ht="12.75" customHeight="1">
      <c r="A218" s="53" t="s">
        <v>186</v>
      </c>
      <c r="B218" s="53"/>
      <c r="C218" s="53"/>
      <c r="D218" s="53"/>
      <c r="E218" s="53"/>
      <c r="F218" s="53"/>
      <c r="G218" s="53"/>
      <c r="H218" s="53"/>
    </row>
    <row r="219" spans="1:8" ht="12.75">
      <c r="A219" s="21"/>
      <c r="B219" s="21"/>
      <c r="C219" s="21"/>
      <c r="D219" s="21"/>
      <c r="E219" s="21"/>
      <c r="F219" s="22"/>
      <c r="H219" s="21"/>
    </row>
    <row r="220" spans="1:8" ht="12.75" customHeight="1">
      <c r="A220" s="53" t="s">
        <v>168</v>
      </c>
      <c r="B220" s="53"/>
      <c r="C220" s="53"/>
      <c r="D220" s="53"/>
      <c r="E220" s="53"/>
      <c r="F220" s="53"/>
      <c r="G220" s="53"/>
      <c r="H220" s="53"/>
    </row>
    <row r="221" spans="1:8" ht="12.75">
      <c r="A221" s="21"/>
      <c r="B221" s="21"/>
      <c r="C221" s="21"/>
      <c r="D221" s="21"/>
      <c r="E221" s="21"/>
      <c r="F221" s="22"/>
      <c r="H221" s="21"/>
    </row>
    <row r="222" spans="1:8" ht="12.75" customHeight="1">
      <c r="A222" s="53" t="s">
        <v>169</v>
      </c>
      <c r="B222" s="53"/>
      <c r="C222" s="53"/>
      <c r="D222" s="53"/>
      <c r="E222" s="53"/>
      <c r="F222" s="53"/>
      <c r="G222" s="53"/>
      <c r="H222" s="53"/>
    </row>
    <row r="223" spans="1:8" ht="12.75">
      <c r="A223" s="21"/>
      <c r="B223" s="21"/>
      <c r="C223" s="21"/>
      <c r="D223" s="21"/>
      <c r="E223" s="21"/>
      <c r="F223" s="22"/>
      <c r="H223" s="21"/>
    </row>
    <row r="224" spans="1:8" ht="12.75" customHeight="1">
      <c r="A224" s="53" t="s">
        <v>178</v>
      </c>
      <c r="B224" s="53"/>
      <c r="C224" s="53"/>
      <c r="D224" s="53"/>
      <c r="E224" s="53"/>
      <c r="F224" s="53"/>
      <c r="G224" s="53"/>
      <c r="H224" s="53"/>
    </row>
    <row r="225" spans="1:8" ht="12.75">
      <c r="A225" s="53"/>
      <c r="B225" s="53"/>
      <c r="C225" s="53"/>
      <c r="D225" s="53"/>
      <c r="E225" s="53"/>
      <c r="F225" s="53"/>
      <c r="G225" s="53"/>
      <c r="H225" s="53"/>
    </row>
    <row r="226" spans="1:8" ht="12.75">
      <c r="A226" s="21"/>
      <c r="B226" s="21"/>
      <c r="C226" s="21"/>
      <c r="D226" s="21"/>
      <c r="E226" s="21"/>
      <c r="F226" s="22"/>
      <c r="H226" s="21"/>
    </row>
    <row r="227" spans="1:8" ht="12.75" customHeight="1">
      <c r="A227" s="53" t="s">
        <v>137</v>
      </c>
      <c r="B227" s="53"/>
      <c r="C227" s="53"/>
      <c r="D227" s="53"/>
      <c r="E227" s="53"/>
      <c r="F227" s="53"/>
      <c r="G227" s="53"/>
      <c r="H227" s="53"/>
    </row>
    <row r="228" spans="1:8" ht="12.75">
      <c r="A228" s="53"/>
      <c r="B228" s="53"/>
      <c r="C228" s="53"/>
      <c r="D228" s="53"/>
      <c r="E228" s="53"/>
      <c r="F228" s="53"/>
      <c r="G228" s="53"/>
      <c r="H228" s="53"/>
    </row>
    <row r="229" spans="1:8" ht="12.75">
      <c r="A229" s="53"/>
      <c r="B229" s="53"/>
      <c r="C229" s="53"/>
      <c r="D229" s="53"/>
      <c r="E229" s="53"/>
      <c r="F229" s="53"/>
      <c r="G229" s="53"/>
      <c r="H229" s="53"/>
    </row>
    <row r="230" spans="1:8" ht="12.75">
      <c r="A230" s="53"/>
      <c r="B230" s="53"/>
      <c r="C230" s="53"/>
      <c r="D230" s="53"/>
      <c r="E230" s="53"/>
      <c r="F230" s="53"/>
      <c r="G230" s="53"/>
      <c r="H230" s="53"/>
    </row>
    <row r="231" spans="1:8" ht="12.75">
      <c r="A231" s="23"/>
      <c r="B231" s="23"/>
      <c r="C231" s="23"/>
      <c r="D231" s="23"/>
      <c r="E231" s="23"/>
      <c r="F231" s="23"/>
      <c r="G231" s="23"/>
      <c r="H231" s="23"/>
    </row>
    <row r="232" spans="1:8" ht="12.75" customHeight="1">
      <c r="A232" s="53" t="s">
        <v>161</v>
      </c>
      <c r="B232" s="53"/>
      <c r="C232" s="53"/>
      <c r="D232" s="53"/>
      <c r="E232" s="53"/>
      <c r="F232" s="53"/>
      <c r="G232" s="53"/>
      <c r="H232" s="53"/>
    </row>
    <row r="233" spans="1:8" ht="12.75">
      <c r="A233" s="21"/>
      <c r="B233" s="21"/>
      <c r="C233" s="21"/>
      <c r="D233" s="21"/>
      <c r="E233" s="21"/>
      <c r="F233" s="22"/>
      <c r="H233" s="21"/>
    </row>
    <row r="234" spans="1:8" ht="12.75" customHeight="1">
      <c r="A234" s="53" t="s">
        <v>213</v>
      </c>
      <c r="B234" s="53"/>
      <c r="C234" s="53"/>
      <c r="D234" s="53"/>
      <c r="E234" s="53"/>
      <c r="F234" s="53"/>
      <c r="G234" s="53"/>
      <c r="H234" s="53"/>
    </row>
    <row r="235" spans="1:8" ht="12.75">
      <c r="A235" s="53"/>
      <c r="B235" s="53"/>
      <c r="C235" s="53"/>
      <c r="D235" s="53"/>
      <c r="E235" s="53"/>
      <c r="F235" s="53"/>
      <c r="G235" s="53"/>
      <c r="H235" s="53"/>
    </row>
    <row r="236" spans="1:8" ht="12.75">
      <c r="A236" s="53"/>
      <c r="B236" s="53"/>
      <c r="C236" s="53"/>
      <c r="D236" s="53"/>
      <c r="E236" s="53"/>
      <c r="F236" s="53"/>
      <c r="G236" s="53"/>
      <c r="H236" s="53"/>
    </row>
    <row r="237" spans="1:8" ht="12.75">
      <c r="A237" s="23"/>
      <c r="B237" s="23"/>
      <c r="C237" s="23"/>
      <c r="D237" s="23"/>
      <c r="E237" s="23"/>
      <c r="F237" s="23"/>
      <c r="G237" s="23"/>
      <c r="H237" s="23"/>
    </row>
    <row r="238" spans="1:8" ht="12.75">
      <c r="A238" s="53" t="s">
        <v>214</v>
      </c>
      <c r="B238" s="53"/>
      <c r="C238" s="53"/>
      <c r="D238" s="53"/>
      <c r="E238" s="53"/>
      <c r="F238" s="53"/>
      <c r="G238" s="53"/>
      <c r="H238" s="53"/>
    </row>
    <row r="239" spans="1:8" ht="12.75" customHeight="1">
      <c r="A239" s="53"/>
      <c r="B239" s="53"/>
      <c r="C239" s="53"/>
      <c r="D239" s="53"/>
      <c r="E239" s="53"/>
      <c r="F239" s="53"/>
      <c r="G239" s="53"/>
      <c r="H239" s="53"/>
    </row>
    <row r="240" spans="1:8" ht="12.75">
      <c r="A240" s="53"/>
      <c r="B240" s="53"/>
      <c r="C240" s="53"/>
      <c r="D240" s="53"/>
      <c r="E240" s="53"/>
      <c r="F240" s="53"/>
      <c r="G240" s="53"/>
      <c r="H240" s="53"/>
    </row>
    <row r="241" spans="1:8" ht="12.75">
      <c r="A241" s="23"/>
      <c r="B241" s="23"/>
      <c r="C241" s="23"/>
      <c r="D241" s="23"/>
      <c r="E241" s="23"/>
      <c r="F241" s="23"/>
      <c r="G241" s="23"/>
      <c r="H241" s="23"/>
    </row>
    <row r="242" spans="1:8" ht="12.75" customHeight="1">
      <c r="A242" s="53" t="s">
        <v>219</v>
      </c>
      <c r="B242" s="53"/>
      <c r="C242" s="53"/>
      <c r="D242" s="53"/>
      <c r="E242" s="53"/>
      <c r="F242" s="53"/>
      <c r="G242" s="53"/>
      <c r="H242" s="53"/>
    </row>
    <row r="243" spans="1:8" ht="12.75">
      <c r="A243" s="53"/>
      <c r="B243" s="53"/>
      <c r="C243" s="53"/>
      <c r="D243" s="53"/>
      <c r="E243" s="53"/>
      <c r="F243" s="53"/>
      <c r="G243" s="53"/>
      <c r="H243" s="53"/>
    </row>
    <row r="244" spans="1:6" ht="12.75">
      <c r="A244" s="23"/>
      <c r="B244" s="23"/>
      <c r="C244" s="23"/>
      <c r="D244" s="23"/>
      <c r="E244" s="23"/>
      <c r="F244" s="23"/>
    </row>
  </sheetData>
  <mergeCells count="42">
    <mergeCell ref="A222:H222"/>
    <mergeCell ref="A224:H225"/>
    <mergeCell ref="A220:H220"/>
    <mergeCell ref="A232:H232"/>
    <mergeCell ref="A227:H230"/>
    <mergeCell ref="A201:H203"/>
    <mergeCell ref="A212:H212"/>
    <mergeCell ref="A216:H216"/>
    <mergeCell ref="A218:H218"/>
    <mergeCell ref="A207:H207"/>
    <mergeCell ref="A209:H210"/>
    <mergeCell ref="A214:H214"/>
    <mergeCell ref="B4:F6"/>
    <mergeCell ref="A49:B49"/>
    <mergeCell ref="A23:B23"/>
    <mergeCell ref="B106:F108"/>
    <mergeCell ref="B29:F31"/>
    <mergeCell ref="A94:B94"/>
    <mergeCell ref="A95:B95"/>
    <mergeCell ref="A97:B97"/>
    <mergeCell ref="A98:B98"/>
    <mergeCell ref="A99:B99"/>
    <mergeCell ref="A144:B144"/>
    <mergeCell ref="B57:F59"/>
    <mergeCell ref="A205:H205"/>
    <mergeCell ref="A149:B149"/>
    <mergeCell ref="A148:B148"/>
    <mergeCell ref="A147:B147"/>
    <mergeCell ref="B155:F157"/>
    <mergeCell ref="A193:B193"/>
    <mergeCell ref="A191:B191"/>
    <mergeCell ref="A188:B188"/>
    <mergeCell ref="A234:H236"/>
    <mergeCell ref="A238:H240"/>
    <mergeCell ref="A242:H243"/>
    <mergeCell ref="A145:B145"/>
    <mergeCell ref="A190:B190"/>
    <mergeCell ref="A189:B189"/>
    <mergeCell ref="A197:B197"/>
    <mergeCell ref="A196:B196"/>
    <mergeCell ref="A195:B195"/>
    <mergeCell ref="A194:B194"/>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U188"/>
  <sheetViews>
    <sheetView zoomScale="80" zoomScaleNormal="80" workbookViewId="0" topLeftCell="A10">
      <selection activeCell="A59" sqref="A59:IV59"/>
    </sheetView>
  </sheetViews>
  <sheetFormatPr defaultColWidth="9.140625" defaultRowHeight="12.75"/>
  <cols>
    <col min="1" max="1" width="27.421875" style="41" customWidth="1"/>
    <col min="2" max="8" width="9.28125" style="30" bestFit="1" customWidth="1"/>
    <col min="9" max="9" width="9.140625" style="30" customWidth="1"/>
    <col min="10" max="11" width="9.8515625" style="30" bestFit="1" customWidth="1"/>
    <col min="12" max="12" width="9.140625" style="30" customWidth="1"/>
    <col min="13" max="14" width="9.28125" style="30" bestFit="1" customWidth="1"/>
    <col min="15" max="17" width="9.140625" style="30" customWidth="1"/>
    <col min="18" max="22" width="9.28125" style="30" bestFit="1" customWidth="1"/>
    <col min="23" max="23" width="9.140625" style="30" customWidth="1"/>
    <col min="24" max="28" width="9.28125" style="30" bestFit="1" customWidth="1"/>
    <col min="29" max="29" width="9.140625" style="30" customWidth="1"/>
    <col min="30" max="34" width="9.28125" style="30" bestFit="1" customWidth="1"/>
    <col min="35" max="47" width="9.140625" style="30" customWidth="1"/>
  </cols>
  <sheetData>
    <row r="1" spans="1:35" ht="12.75">
      <c r="A1" s="12"/>
      <c r="B1" s="28" t="s">
        <v>131</v>
      </c>
      <c r="C1" s="28"/>
      <c r="D1" s="28"/>
      <c r="E1" s="28"/>
      <c r="F1" s="28"/>
      <c r="G1" s="28"/>
      <c r="H1" s="28"/>
      <c r="I1" s="28"/>
      <c r="J1" s="28"/>
      <c r="K1" s="28"/>
      <c r="L1" s="28"/>
      <c r="M1" s="28"/>
      <c r="N1" s="28"/>
      <c r="O1" s="28"/>
      <c r="P1" s="28"/>
      <c r="Q1" s="28"/>
      <c r="R1" s="28"/>
      <c r="S1" s="28" t="s">
        <v>104</v>
      </c>
      <c r="T1" s="28"/>
      <c r="U1" s="28"/>
      <c r="V1" s="28"/>
      <c r="W1" s="28"/>
      <c r="X1" s="28"/>
      <c r="Y1" s="28" t="s">
        <v>105</v>
      </c>
      <c r="Z1" s="28"/>
      <c r="AA1" s="28"/>
      <c r="AB1" s="28"/>
      <c r="AC1" s="28"/>
      <c r="AD1" s="28"/>
      <c r="AE1" s="28" t="s">
        <v>132</v>
      </c>
      <c r="AF1" s="28"/>
      <c r="AG1" s="28"/>
      <c r="AH1" s="28"/>
      <c r="AI1" s="28"/>
    </row>
    <row r="2" spans="2:35" ht="12.75">
      <c r="B2" s="28" t="s">
        <v>61</v>
      </c>
      <c r="C2" s="28" t="s">
        <v>60</v>
      </c>
      <c r="D2" s="28" t="s">
        <v>58</v>
      </c>
      <c r="E2" s="28" t="s">
        <v>59</v>
      </c>
      <c r="F2" s="28" t="s">
        <v>62</v>
      </c>
      <c r="G2" s="28" t="s">
        <v>63</v>
      </c>
      <c r="H2" s="28" t="s">
        <v>64</v>
      </c>
      <c r="I2" s="28" t="s">
        <v>65</v>
      </c>
      <c r="J2" s="28"/>
      <c r="K2" s="28" t="s">
        <v>66</v>
      </c>
      <c r="L2" s="28" t="s">
        <v>67</v>
      </c>
      <c r="M2" s="28"/>
      <c r="N2" s="28" t="s">
        <v>68</v>
      </c>
      <c r="O2" s="28" t="s">
        <v>69</v>
      </c>
      <c r="P2" s="28"/>
      <c r="Q2" s="28"/>
      <c r="R2" s="28"/>
      <c r="S2" s="28" t="s">
        <v>71</v>
      </c>
      <c r="T2" s="28" t="s">
        <v>72</v>
      </c>
      <c r="U2" s="28" t="s">
        <v>73</v>
      </c>
      <c r="V2" s="28" t="s">
        <v>74</v>
      </c>
      <c r="W2" s="28" t="s">
        <v>75</v>
      </c>
      <c r="X2" s="28"/>
      <c r="Y2" s="28" t="s">
        <v>71</v>
      </c>
      <c r="Z2" s="28" t="s">
        <v>72</v>
      </c>
      <c r="AA2" s="28" t="s">
        <v>73</v>
      </c>
      <c r="AB2" s="28" t="s">
        <v>74</v>
      </c>
      <c r="AC2" s="28" t="s">
        <v>75</v>
      </c>
      <c r="AD2" s="28"/>
      <c r="AE2" s="28" t="s">
        <v>71</v>
      </c>
      <c r="AF2" s="28" t="s">
        <v>72</v>
      </c>
      <c r="AG2" s="28" t="s">
        <v>73</v>
      </c>
      <c r="AH2" s="28" t="s">
        <v>74</v>
      </c>
      <c r="AI2" s="28" t="s">
        <v>75</v>
      </c>
    </row>
    <row r="3" spans="1:29" ht="12.75">
      <c r="A3" s="40" t="s">
        <v>128</v>
      </c>
      <c r="B3" s="28"/>
      <c r="C3" s="28"/>
      <c r="D3" s="28"/>
      <c r="E3" s="28"/>
      <c r="F3" s="28"/>
      <c r="G3" s="28"/>
      <c r="H3" s="28"/>
      <c r="I3" s="28"/>
      <c r="J3" s="28"/>
      <c r="K3" s="28"/>
      <c r="L3" s="28"/>
      <c r="M3" s="28"/>
      <c r="N3" s="28"/>
      <c r="O3" s="28"/>
      <c r="X3" s="28"/>
      <c r="Y3" s="31"/>
      <c r="Z3" s="28"/>
      <c r="AA3" s="28"/>
      <c r="AB3" s="28"/>
      <c r="AC3" s="28"/>
    </row>
    <row r="4" spans="1:25" ht="12.75">
      <c r="A4" s="41" t="s">
        <v>2</v>
      </c>
      <c r="B4" s="30">
        <v>14</v>
      </c>
      <c r="C4" s="30">
        <v>57</v>
      </c>
      <c r="D4" s="30">
        <v>50</v>
      </c>
      <c r="E4" s="30">
        <v>203</v>
      </c>
      <c r="F4" s="30">
        <v>14</v>
      </c>
      <c r="G4" s="30">
        <v>57</v>
      </c>
      <c r="H4" s="30">
        <v>56</v>
      </c>
      <c r="I4" s="30">
        <v>203</v>
      </c>
      <c r="K4" s="30">
        <f aca="true" t="shared" si="0" ref="K4:K16">B4*60*60*1000+C4*60*1000+D4*1000+E4</f>
        <v>53870203</v>
      </c>
      <c r="L4" s="30">
        <f aca="true" t="shared" si="1" ref="L4:L16">F4*60*60*1000+G4*60*1000+H4*1000+I4</f>
        <v>53876203</v>
      </c>
      <c r="N4" s="30">
        <f>L4-K4</f>
        <v>6000</v>
      </c>
      <c r="O4" s="31">
        <f>N4/1000</f>
        <v>6</v>
      </c>
      <c r="R4" s="32" t="s">
        <v>103</v>
      </c>
      <c r="T4" s="32"/>
      <c r="U4" s="32"/>
      <c r="V4" s="32"/>
      <c r="W4" s="32"/>
      <c r="Y4" s="31"/>
    </row>
    <row r="5" spans="1:35" ht="12.75">
      <c r="A5" s="42" t="s">
        <v>76</v>
      </c>
      <c r="B5" s="30">
        <v>0</v>
      </c>
      <c r="C5" s="30">
        <v>0</v>
      </c>
      <c r="D5" s="30">
        <v>0</v>
      </c>
      <c r="E5" s="30">
        <v>0</v>
      </c>
      <c r="F5" s="30">
        <v>0</v>
      </c>
      <c r="G5" s="30">
        <v>0</v>
      </c>
      <c r="H5" s="30">
        <v>0</v>
      </c>
      <c r="I5" s="30">
        <v>0</v>
      </c>
      <c r="K5" s="30">
        <f t="shared" si="0"/>
        <v>0</v>
      </c>
      <c r="L5" s="30">
        <f t="shared" si="1"/>
        <v>0</v>
      </c>
      <c r="N5" s="30">
        <f>L5-K5</f>
        <v>0</v>
      </c>
      <c r="O5" s="31">
        <f>N5/1000</f>
        <v>0</v>
      </c>
      <c r="S5" s="32">
        <v>101</v>
      </c>
      <c r="T5" s="32">
        <v>208</v>
      </c>
      <c r="U5" s="32">
        <v>202</v>
      </c>
      <c r="V5" s="32">
        <v>211</v>
      </c>
      <c r="W5" s="32">
        <v>102</v>
      </c>
      <c r="Y5" s="32">
        <v>175</v>
      </c>
      <c r="Z5" s="32">
        <v>87</v>
      </c>
      <c r="AA5" s="32">
        <v>87</v>
      </c>
      <c r="AB5" s="32">
        <v>87</v>
      </c>
      <c r="AC5" s="32">
        <v>88</v>
      </c>
      <c r="AE5" s="30">
        <v>36</v>
      </c>
      <c r="AF5" s="30">
        <v>36</v>
      </c>
      <c r="AG5" s="30">
        <v>18</v>
      </c>
      <c r="AH5" s="30">
        <v>18</v>
      </c>
      <c r="AI5" s="30">
        <v>18</v>
      </c>
    </row>
    <row r="6" spans="1:35" ht="12.75">
      <c r="A6" s="41" t="s">
        <v>95</v>
      </c>
      <c r="B6" s="30">
        <v>0</v>
      </c>
      <c r="C6" s="30">
        <v>0</v>
      </c>
      <c r="D6" s="30">
        <v>0</v>
      </c>
      <c r="E6" s="30">
        <v>0</v>
      </c>
      <c r="F6" s="30">
        <v>0</v>
      </c>
      <c r="G6" s="30">
        <v>0</v>
      </c>
      <c r="H6" s="30">
        <v>0</v>
      </c>
      <c r="I6" s="30">
        <v>0</v>
      </c>
      <c r="K6" s="30">
        <f t="shared" si="0"/>
        <v>0</v>
      </c>
      <c r="L6" s="30">
        <f t="shared" si="1"/>
        <v>0</v>
      </c>
      <c r="O6" s="31"/>
      <c r="S6" s="32">
        <v>206</v>
      </c>
      <c r="T6" s="32">
        <v>193</v>
      </c>
      <c r="U6" s="32">
        <v>205</v>
      </c>
      <c r="V6" s="32">
        <v>98</v>
      </c>
      <c r="W6" s="32">
        <v>199</v>
      </c>
      <c r="Y6" s="32">
        <v>87</v>
      </c>
      <c r="Z6" s="32">
        <v>88</v>
      </c>
      <c r="AA6" s="32">
        <v>87</v>
      </c>
      <c r="AB6" s="32">
        <v>175</v>
      </c>
      <c r="AC6" s="32">
        <v>175</v>
      </c>
      <c r="AE6" s="30">
        <v>18</v>
      </c>
      <c r="AF6" s="30">
        <v>36</v>
      </c>
      <c r="AG6" s="30">
        <v>36</v>
      </c>
      <c r="AH6" s="30">
        <v>18</v>
      </c>
      <c r="AI6" s="30">
        <v>18</v>
      </c>
    </row>
    <row r="7" spans="1:35" ht="12.75">
      <c r="A7" s="41" t="s">
        <v>98</v>
      </c>
      <c r="B7" s="30">
        <v>0</v>
      </c>
      <c r="C7" s="30">
        <v>0</v>
      </c>
      <c r="D7" s="30">
        <v>0</v>
      </c>
      <c r="E7" s="30">
        <v>0</v>
      </c>
      <c r="F7" s="30">
        <v>0</v>
      </c>
      <c r="G7" s="30">
        <v>0</v>
      </c>
      <c r="H7" s="30">
        <v>0</v>
      </c>
      <c r="I7" s="30">
        <v>0</v>
      </c>
      <c r="K7" s="30">
        <f t="shared" si="0"/>
        <v>0</v>
      </c>
      <c r="L7" s="30">
        <f t="shared" si="1"/>
        <v>0</v>
      </c>
      <c r="N7" s="30">
        <f aca="true" t="shared" si="2" ref="N7:N16">L7-K7</f>
        <v>0</v>
      </c>
      <c r="O7" s="31">
        <f aca="true" t="shared" si="3" ref="O7:O16">N7/1000</f>
        <v>0</v>
      </c>
      <c r="S7" s="32">
        <v>105</v>
      </c>
      <c r="T7" s="32">
        <v>192</v>
      </c>
      <c r="U7" s="32">
        <v>196</v>
      </c>
      <c r="V7" s="32">
        <v>105</v>
      </c>
      <c r="W7" s="32">
        <v>203</v>
      </c>
      <c r="Y7" s="32">
        <v>176</v>
      </c>
      <c r="Z7" s="32">
        <v>175</v>
      </c>
      <c r="AA7" s="32">
        <v>87</v>
      </c>
      <c r="AB7" s="32">
        <v>88</v>
      </c>
      <c r="AC7" s="32">
        <v>88</v>
      </c>
      <c r="AE7" s="30">
        <v>18</v>
      </c>
      <c r="AF7" s="30">
        <v>36</v>
      </c>
      <c r="AG7" s="30">
        <v>18</v>
      </c>
      <c r="AH7" s="30">
        <v>36</v>
      </c>
      <c r="AI7" s="30">
        <v>18</v>
      </c>
    </row>
    <row r="8" spans="1:25" ht="12.75">
      <c r="A8" s="41" t="s">
        <v>177</v>
      </c>
      <c r="B8" s="30">
        <v>15</v>
      </c>
      <c r="C8" s="30">
        <v>6</v>
      </c>
      <c r="D8" s="30">
        <v>7</v>
      </c>
      <c r="E8" s="30">
        <v>937</v>
      </c>
      <c r="F8" s="30">
        <v>15</v>
      </c>
      <c r="G8" s="30">
        <v>6</v>
      </c>
      <c r="H8" s="30">
        <v>8</v>
      </c>
      <c r="I8" s="30">
        <v>937</v>
      </c>
      <c r="K8" s="30">
        <f t="shared" si="0"/>
        <v>54367937</v>
      </c>
      <c r="L8" s="30">
        <f t="shared" si="1"/>
        <v>54368937</v>
      </c>
      <c r="N8" s="30">
        <f t="shared" si="2"/>
        <v>1000</v>
      </c>
      <c r="O8" s="31">
        <f t="shared" si="3"/>
        <v>1</v>
      </c>
      <c r="R8" s="32" t="s">
        <v>103</v>
      </c>
      <c r="T8" s="32"/>
      <c r="U8" s="32"/>
      <c r="V8" s="32"/>
      <c r="W8" s="32"/>
      <c r="Y8" s="31"/>
    </row>
    <row r="9" spans="1:25" ht="12.75">
      <c r="A9" s="41" t="s">
        <v>4</v>
      </c>
      <c r="B9" s="30">
        <v>14</v>
      </c>
      <c r="C9" s="30">
        <v>48</v>
      </c>
      <c r="D9" s="30">
        <v>46</v>
      </c>
      <c r="E9" s="30">
        <v>796</v>
      </c>
      <c r="F9" s="30">
        <v>14</v>
      </c>
      <c r="G9" s="30">
        <v>49</v>
      </c>
      <c r="H9" s="30">
        <v>23</v>
      </c>
      <c r="I9" s="30">
        <v>796</v>
      </c>
      <c r="K9" s="30">
        <f t="shared" si="0"/>
        <v>53326796</v>
      </c>
      <c r="L9" s="30">
        <f t="shared" si="1"/>
        <v>53363796</v>
      </c>
      <c r="N9" s="30">
        <f t="shared" si="2"/>
        <v>37000</v>
      </c>
      <c r="O9" s="31">
        <f t="shared" si="3"/>
        <v>37</v>
      </c>
      <c r="R9" s="32" t="s">
        <v>103</v>
      </c>
      <c r="T9" s="32"/>
      <c r="U9" s="32"/>
      <c r="V9" s="32"/>
      <c r="W9" s="32"/>
      <c r="Y9" s="31"/>
    </row>
    <row r="10" spans="1:25" ht="12.75">
      <c r="A10" s="41" t="s">
        <v>77</v>
      </c>
      <c r="B10" s="30">
        <v>0</v>
      </c>
      <c r="C10" s="30">
        <v>0</v>
      </c>
      <c r="D10" s="30">
        <v>0</v>
      </c>
      <c r="E10" s="30">
        <v>0</v>
      </c>
      <c r="F10" s="30">
        <v>0</v>
      </c>
      <c r="G10" s="30">
        <v>0</v>
      </c>
      <c r="H10" s="30">
        <v>0</v>
      </c>
      <c r="I10" s="30">
        <v>0</v>
      </c>
      <c r="K10" s="30">
        <f t="shared" si="0"/>
        <v>0</v>
      </c>
      <c r="L10" s="30">
        <f t="shared" si="1"/>
        <v>0</v>
      </c>
      <c r="N10" s="30">
        <f t="shared" si="2"/>
        <v>0</v>
      </c>
      <c r="O10" s="31">
        <f t="shared" si="3"/>
        <v>0</v>
      </c>
      <c r="R10" s="32" t="s">
        <v>103</v>
      </c>
      <c r="T10" s="32"/>
      <c r="U10" s="32"/>
      <c r="V10" s="32"/>
      <c r="W10" s="32"/>
      <c r="Y10" s="31"/>
    </row>
    <row r="11" spans="1:25" ht="12.75">
      <c r="A11" s="41" t="s">
        <v>5</v>
      </c>
      <c r="B11" s="30">
        <v>14</v>
      </c>
      <c r="C11" s="30">
        <v>49</v>
      </c>
      <c r="D11" s="30">
        <v>40</v>
      </c>
      <c r="E11" s="30">
        <v>578</v>
      </c>
      <c r="F11" s="30">
        <v>14</v>
      </c>
      <c r="G11" s="30">
        <v>49</v>
      </c>
      <c r="H11" s="30">
        <v>52</v>
      </c>
      <c r="I11" s="30">
        <v>578</v>
      </c>
      <c r="K11" s="30">
        <f t="shared" si="0"/>
        <v>53380578</v>
      </c>
      <c r="L11" s="30">
        <f t="shared" si="1"/>
        <v>53392578</v>
      </c>
      <c r="N11" s="30">
        <f t="shared" si="2"/>
        <v>12000</v>
      </c>
      <c r="O11" s="31">
        <f t="shared" si="3"/>
        <v>12</v>
      </c>
      <c r="R11" s="32" t="s">
        <v>103</v>
      </c>
      <c r="T11" s="32"/>
      <c r="U11" s="32"/>
      <c r="V11" s="32"/>
      <c r="W11" s="32"/>
      <c r="Y11" s="31"/>
    </row>
    <row r="12" spans="1:25" ht="12.75">
      <c r="A12" s="41" t="s">
        <v>0</v>
      </c>
      <c r="B12" s="30">
        <v>14</v>
      </c>
      <c r="C12" s="30">
        <v>41</v>
      </c>
      <c r="D12" s="30">
        <v>41</v>
      </c>
      <c r="E12" s="30">
        <v>156</v>
      </c>
      <c r="F12" s="30">
        <v>14</v>
      </c>
      <c r="G12" s="30">
        <v>45</v>
      </c>
      <c r="H12" s="30">
        <v>26</v>
      </c>
      <c r="I12" s="30">
        <v>156</v>
      </c>
      <c r="K12" s="30">
        <f t="shared" si="0"/>
        <v>52901156</v>
      </c>
      <c r="L12" s="30">
        <f t="shared" si="1"/>
        <v>53126156</v>
      </c>
      <c r="N12" s="30">
        <f t="shared" si="2"/>
        <v>225000</v>
      </c>
      <c r="O12" s="31">
        <f t="shared" si="3"/>
        <v>225</v>
      </c>
      <c r="R12" s="32" t="s">
        <v>103</v>
      </c>
      <c r="T12" s="32"/>
      <c r="U12" s="32"/>
      <c r="V12" s="32"/>
      <c r="W12" s="32"/>
      <c r="Y12" s="31"/>
    </row>
    <row r="13" spans="1:25" ht="12.75">
      <c r="A13" s="41" t="s">
        <v>3</v>
      </c>
      <c r="B13" s="30">
        <v>14</v>
      </c>
      <c r="C13" s="30">
        <v>48</v>
      </c>
      <c r="D13" s="30">
        <v>15</v>
      </c>
      <c r="E13" s="30">
        <v>562</v>
      </c>
      <c r="F13" s="30">
        <v>14</v>
      </c>
      <c r="G13" s="30">
        <v>48</v>
      </c>
      <c r="H13" s="30">
        <v>27</v>
      </c>
      <c r="I13" s="30">
        <v>562</v>
      </c>
      <c r="K13" s="30">
        <f t="shared" si="0"/>
        <v>53295562</v>
      </c>
      <c r="L13" s="30">
        <f t="shared" si="1"/>
        <v>53307562</v>
      </c>
      <c r="N13" s="30">
        <f t="shared" si="2"/>
        <v>12000</v>
      </c>
      <c r="O13" s="31">
        <f t="shared" si="3"/>
        <v>12</v>
      </c>
      <c r="R13" s="32" t="s">
        <v>103</v>
      </c>
      <c r="T13" s="32"/>
      <c r="U13" s="32"/>
      <c r="V13" s="32"/>
      <c r="W13" s="32"/>
      <c r="Y13" s="31"/>
    </row>
    <row r="14" spans="1:35" ht="12.75">
      <c r="A14" s="41" t="s">
        <v>101</v>
      </c>
      <c r="B14" s="30">
        <v>0</v>
      </c>
      <c r="C14" s="30">
        <v>0</v>
      </c>
      <c r="D14" s="30">
        <v>0</v>
      </c>
      <c r="E14" s="30">
        <v>0</v>
      </c>
      <c r="F14" s="30">
        <v>0</v>
      </c>
      <c r="G14" s="30">
        <v>0</v>
      </c>
      <c r="H14" s="30">
        <v>0</v>
      </c>
      <c r="I14" s="30">
        <v>0</v>
      </c>
      <c r="K14" s="30">
        <f t="shared" si="0"/>
        <v>0</v>
      </c>
      <c r="L14" s="30">
        <f t="shared" si="1"/>
        <v>0</v>
      </c>
      <c r="N14" s="30">
        <f t="shared" si="2"/>
        <v>0</v>
      </c>
      <c r="O14" s="31">
        <f t="shared" si="3"/>
        <v>0</v>
      </c>
      <c r="S14" s="32">
        <v>205</v>
      </c>
      <c r="T14" s="32">
        <v>498</v>
      </c>
      <c r="U14" s="32">
        <v>198</v>
      </c>
      <c r="V14" s="32">
        <v>211</v>
      </c>
      <c r="W14" s="32">
        <v>101</v>
      </c>
      <c r="Y14" s="32">
        <v>176</v>
      </c>
      <c r="Z14" s="32">
        <v>176</v>
      </c>
      <c r="AA14" s="32">
        <v>263</v>
      </c>
      <c r="AB14" s="32">
        <v>87</v>
      </c>
      <c r="AC14" s="32">
        <v>263</v>
      </c>
      <c r="AE14" s="30">
        <v>36</v>
      </c>
      <c r="AF14" s="30">
        <v>18</v>
      </c>
      <c r="AG14" s="30">
        <v>18</v>
      </c>
      <c r="AH14" s="30">
        <v>54</v>
      </c>
      <c r="AI14" s="30">
        <v>72</v>
      </c>
    </row>
    <row r="15" spans="1:25" ht="12.75">
      <c r="A15" s="41" t="s">
        <v>1</v>
      </c>
      <c r="B15" s="30">
        <v>14</v>
      </c>
      <c r="C15" s="30">
        <v>46</v>
      </c>
      <c r="D15" s="30">
        <v>32</v>
      </c>
      <c r="E15" s="30">
        <v>703</v>
      </c>
      <c r="F15" s="30">
        <v>14</v>
      </c>
      <c r="G15" s="30">
        <v>47</v>
      </c>
      <c r="H15" s="30">
        <v>17</v>
      </c>
      <c r="I15" s="30">
        <v>703</v>
      </c>
      <c r="K15" s="30">
        <f t="shared" si="0"/>
        <v>53192703</v>
      </c>
      <c r="L15" s="30">
        <f t="shared" si="1"/>
        <v>53237703</v>
      </c>
      <c r="N15" s="30">
        <f t="shared" si="2"/>
        <v>45000</v>
      </c>
      <c r="O15" s="31">
        <f t="shared" si="3"/>
        <v>45</v>
      </c>
      <c r="R15" s="32" t="s">
        <v>103</v>
      </c>
      <c r="T15" s="32"/>
      <c r="U15" s="32"/>
      <c r="V15" s="32"/>
      <c r="W15" s="32"/>
      <c r="Y15" s="31"/>
    </row>
    <row r="16" spans="1:25" ht="12.75">
      <c r="A16" s="41" t="s">
        <v>88</v>
      </c>
      <c r="B16" s="30">
        <v>0</v>
      </c>
      <c r="C16" s="30">
        <v>0</v>
      </c>
      <c r="D16" s="30">
        <v>0</v>
      </c>
      <c r="E16" s="30">
        <v>0</v>
      </c>
      <c r="F16" s="30">
        <v>0</v>
      </c>
      <c r="G16" s="30">
        <v>0</v>
      </c>
      <c r="H16" s="30">
        <v>0</v>
      </c>
      <c r="I16" s="30">
        <v>0</v>
      </c>
      <c r="K16" s="30">
        <f t="shared" si="0"/>
        <v>0</v>
      </c>
      <c r="L16" s="30">
        <f t="shared" si="1"/>
        <v>0</v>
      </c>
      <c r="N16" s="30">
        <f t="shared" si="2"/>
        <v>0</v>
      </c>
      <c r="O16" s="31">
        <f t="shared" si="3"/>
        <v>0</v>
      </c>
      <c r="R16" s="32" t="s">
        <v>103</v>
      </c>
      <c r="T16" s="32"/>
      <c r="U16" s="32"/>
      <c r="V16" s="32"/>
      <c r="W16" s="32"/>
      <c r="Y16" s="31"/>
    </row>
    <row r="18" spans="2:35" ht="12.75">
      <c r="B18" s="28" t="s">
        <v>131</v>
      </c>
      <c r="C18" s="28"/>
      <c r="D18" s="28"/>
      <c r="E18" s="28"/>
      <c r="F18" s="28"/>
      <c r="G18" s="28"/>
      <c r="H18" s="28"/>
      <c r="I18" s="28"/>
      <c r="J18" s="28"/>
      <c r="K18" s="28"/>
      <c r="L18" s="28"/>
      <c r="M18" s="28"/>
      <c r="N18" s="28"/>
      <c r="O18" s="28"/>
      <c r="P18" s="28"/>
      <c r="Q18" s="28"/>
      <c r="R18" s="28"/>
      <c r="S18" s="28" t="s">
        <v>104</v>
      </c>
      <c r="T18" s="28"/>
      <c r="U18" s="28"/>
      <c r="V18" s="28"/>
      <c r="W18" s="28"/>
      <c r="X18" s="28"/>
      <c r="Y18" s="28" t="s">
        <v>105</v>
      </c>
      <c r="Z18" s="28"/>
      <c r="AA18" s="28"/>
      <c r="AB18" s="28"/>
      <c r="AC18" s="28"/>
      <c r="AD18" s="28"/>
      <c r="AE18" s="28" t="s">
        <v>132</v>
      </c>
      <c r="AF18" s="28"/>
      <c r="AG18" s="28"/>
      <c r="AH18" s="28"/>
      <c r="AI18" s="28"/>
    </row>
    <row r="19" spans="2:35" ht="12.75">
      <c r="B19" s="28" t="s">
        <v>61</v>
      </c>
      <c r="C19" s="28" t="s">
        <v>60</v>
      </c>
      <c r="D19" s="28" t="s">
        <v>58</v>
      </c>
      <c r="E19" s="28" t="s">
        <v>59</v>
      </c>
      <c r="F19" s="28" t="s">
        <v>62</v>
      </c>
      <c r="G19" s="28" t="s">
        <v>63</v>
      </c>
      <c r="H19" s="28" t="s">
        <v>64</v>
      </c>
      <c r="I19" s="28" t="s">
        <v>65</v>
      </c>
      <c r="J19" s="28"/>
      <c r="K19" s="28" t="s">
        <v>66</v>
      </c>
      <c r="L19" s="28" t="s">
        <v>67</v>
      </c>
      <c r="M19" s="28"/>
      <c r="N19" s="28" t="s">
        <v>68</v>
      </c>
      <c r="O19" s="28" t="s">
        <v>69</v>
      </c>
      <c r="P19" s="28"/>
      <c r="Q19" s="28"/>
      <c r="R19" s="28"/>
      <c r="S19" s="28" t="s">
        <v>71</v>
      </c>
      <c r="T19" s="28" t="s">
        <v>72</v>
      </c>
      <c r="U19" s="28" t="s">
        <v>73</v>
      </c>
      <c r="V19" s="28" t="s">
        <v>74</v>
      </c>
      <c r="W19" s="28" t="s">
        <v>75</v>
      </c>
      <c r="X19" s="28"/>
      <c r="Y19" s="28" t="s">
        <v>71</v>
      </c>
      <c r="Z19" s="28" t="s">
        <v>72</v>
      </c>
      <c r="AA19" s="28" t="s">
        <v>73</v>
      </c>
      <c r="AB19" s="28" t="s">
        <v>74</v>
      </c>
      <c r="AC19" s="28" t="s">
        <v>75</v>
      </c>
      <c r="AD19" s="28"/>
      <c r="AE19" s="28" t="s">
        <v>71</v>
      </c>
      <c r="AF19" s="28" t="s">
        <v>72</v>
      </c>
      <c r="AG19" s="28" t="s">
        <v>73</v>
      </c>
      <c r="AH19" s="28" t="s">
        <v>74</v>
      </c>
      <c r="AI19" s="28" t="s">
        <v>75</v>
      </c>
    </row>
    <row r="20" spans="1:25" ht="12.75">
      <c r="A20" s="40" t="s">
        <v>127</v>
      </c>
      <c r="O20" s="31"/>
      <c r="Y20" s="31"/>
    </row>
    <row r="21" spans="1:35" ht="12.75">
      <c r="A21" s="42" t="s">
        <v>76</v>
      </c>
      <c r="B21" s="30">
        <v>0</v>
      </c>
      <c r="C21" s="30">
        <v>0</v>
      </c>
      <c r="D21" s="30">
        <v>0</v>
      </c>
      <c r="E21" s="30">
        <v>0</v>
      </c>
      <c r="F21" s="30">
        <v>0</v>
      </c>
      <c r="G21" s="30">
        <v>0</v>
      </c>
      <c r="H21" s="30">
        <v>0</v>
      </c>
      <c r="I21" s="30">
        <v>0</v>
      </c>
      <c r="K21" s="30">
        <f aca="true" t="shared" si="4" ref="K21:K31">B21*60*60*1000+C21*60*1000+D21*1000+E21</f>
        <v>0</v>
      </c>
      <c r="L21" s="30">
        <f aca="true" t="shared" si="5" ref="L21:L31">F21*60*60*1000+G21*60*1000+H21*1000+I21</f>
        <v>0</v>
      </c>
      <c r="N21" s="30">
        <f aca="true" t="shared" si="6" ref="N21:N31">L21-K21</f>
        <v>0</v>
      </c>
      <c r="O21" s="31">
        <f aca="true" t="shared" si="7" ref="O21:O31">N21/1000</f>
        <v>0</v>
      </c>
      <c r="S21" s="32">
        <v>75</v>
      </c>
      <c r="T21" s="32">
        <v>73</v>
      </c>
      <c r="U21" s="32">
        <v>77</v>
      </c>
      <c r="V21" s="32">
        <v>75</v>
      </c>
      <c r="W21" s="32">
        <v>76</v>
      </c>
      <c r="Y21" s="32">
        <v>62</v>
      </c>
      <c r="Z21" s="32">
        <v>62</v>
      </c>
      <c r="AA21" s="32">
        <v>62</v>
      </c>
      <c r="AB21" s="32">
        <v>62</v>
      </c>
      <c r="AC21" s="32">
        <v>62</v>
      </c>
      <c r="AE21" s="30">
        <v>13</v>
      </c>
      <c r="AF21" s="30">
        <v>13</v>
      </c>
      <c r="AG21" s="30">
        <v>13</v>
      </c>
      <c r="AH21" s="30">
        <v>13</v>
      </c>
      <c r="AI21" s="30">
        <v>27</v>
      </c>
    </row>
    <row r="22" spans="1:25" ht="12.75">
      <c r="A22" s="41" t="s">
        <v>8</v>
      </c>
      <c r="B22" s="30">
        <v>15</v>
      </c>
      <c r="C22" s="30">
        <v>10</v>
      </c>
      <c r="D22" s="30">
        <v>47</v>
      </c>
      <c r="E22" s="30">
        <v>500</v>
      </c>
      <c r="F22" s="30">
        <v>15</v>
      </c>
      <c r="G22" s="30">
        <v>10</v>
      </c>
      <c r="H22" s="30">
        <v>59</v>
      </c>
      <c r="I22" s="30">
        <v>500</v>
      </c>
      <c r="K22" s="30">
        <f t="shared" si="4"/>
        <v>54647500</v>
      </c>
      <c r="L22" s="30">
        <f t="shared" si="5"/>
        <v>54659500</v>
      </c>
      <c r="N22" s="30">
        <f t="shared" si="6"/>
        <v>12000</v>
      </c>
      <c r="O22" s="31">
        <f t="shared" si="7"/>
        <v>12</v>
      </c>
      <c r="R22" s="32" t="s">
        <v>103</v>
      </c>
      <c r="T22" s="32"/>
      <c r="U22" s="32"/>
      <c r="V22" s="32"/>
      <c r="W22" s="32"/>
      <c r="Y22" s="31"/>
    </row>
    <row r="23" spans="1:25" ht="12.75">
      <c r="A23" s="41" t="s">
        <v>4</v>
      </c>
      <c r="B23" s="30">
        <v>14</v>
      </c>
      <c r="C23" s="30">
        <v>56</v>
      </c>
      <c r="D23" s="30">
        <v>5</v>
      </c>
      <c r="E23" s="30">
        <v>625</v>
      </c>
      <c r="F23" s="30">
        <v>14</v>
      </c>
      <c r="G23" s="30">
        <v>56</v>
      </c>
      <c r="H23" s="30">
        <v>42</v>
      </c>
      <c r="I23" s="30">
        <v>609</v>
      </c>
      <c r="K23" s="30">
        <f t="shared" si="4"/>
        <v>53765625</v>
      </c>
      <c r="L23" s="30">
        <f t="shared" si="5"/>
        <v>53802609</v>
      </c>
      <c r="N23" s="30">
        <f t="shared" si="6"/>
        <v>36984</v>
      </c>
      <c r="O23" s="31">
        <f t="shared" si="7"/>
        <v>36.984</v>
      </c>
      <c r="R23" s="32" t="s">
        <v>103</v>
      </c>
      <c r="T23" s="32"/>
      <c r="U23" s="32"/>
      <c r="V23" s="32"/>
      <c r="W23" s="32"/>
      <c r="Y23" s="31"/>
    </row>
    <row r="24" spans="1:25" ht="12.75">
      <c r="A24" s="41" t="s">
        <v>77</v>
      </c>
      <c r="B24" s="30">
        <v>0</v>
      </c>
      <c r="C24" s="30">
        <v>0</v>
      </c>
      <c r="D24" s="30">
        <v>0</v>
      </c>
      <c r="E24" s="30">
        <v>0</v>
      </c>
      <c r="F24" s="30">
        <v>0</v>
      </c>
      <c r="G24" s="30">
        <v>0</v>
      </c>
      <c r="H24" s="30">
        <v>0</v>
      </c>
      <c r="I24" s="30">
        <v>0</v>
      </c>
      <c r="K24" s="30">
        <f t="shared" si="4"/>
        <v>0</v>
      </c>
      <c r="L24" s="30">
        <f t="shared" si="5"/>
        <v>0</v>
      </c>
      <c r="N24" s="30">
        <f t="shared" si="6"/>
        <v>0</v>
      </c>
      <c r="O24" s="31">
        <f t="shared" si="7"/>
        <v>0</v>
      </c>
      <c r="R24" s="32" t="s">
        <v>103</v>
      </c>
      <c r="T24" s="32"/>
      <c r="U24" s="32"/>
      <c r="V24" s="32"/>
      <c r="W24" s="32"/>
      <c r="Y24" s="31"/>
    </row>
    <row r="25" spans="1:25" ht="12.75">
      <c r="A25" s="41" t="s">
        <v>0</v>
      </c>
      <c r="B25" s="30">
        <v>15</v>
      </c>
      <c r="C25" s="30">
        <v>12</v>
      </c>
      <c r="D25" s="30">
        <v>47</v>
      </c>
      <c r="E25" s="30">
        <v>593</v>
      </c>
      <c r="F25" s="30">
        <v>15</v>
      </c>
      <c r="G25" s="30">
        <v>16</v>
      </c>
      <c r="H25" s="30">
        <v>32</v>
      </c>
      <c r="I25" s="30">
        <v>609</v>
      </c>
      <c r="K25" s="30">
        <f t="shared" si="4"/>
        <v>54767593</v>
      </c>
      <c r="L25" s="30">
        <f t="shared" si="5"/>
        <v>54992609</v>
      </c>
      <c r="N25" s="30">
        <f t="shared" si="6"/>
        <v>225016</v>
      </c>
      <c r="O25" s="31">
        <f t="shared" si="7"/>
        <v>225.016</v>
      </c>
      <c r="R25" s="32" t="s">
        <v>103</v>
      </c>
      <c r="T25" s="32"/>
      <c r="U25" s="32"/>
      <c r="V25" s="32"/>
      <c r="W25" s="32"/>
      <c r="Y25" s="31"/>
    </row>
    <row r="26" spans="1:25" ht="12.75">
      <c r="A26" s="41" t="s">
        <v>7</v>
      </c>
      <c r="B26" s="30">
        <v>14</v>
      </c>
      <c r="C26" s="30">
        <v>53</v>
      </c>
      <c r="D26" s="30">
        <v>29</v>
      </c>
      <c r="E26" s="30">
        <v>765</v>
      </c>
      <c r="F26" s="30">
        <v>14</v>
      </c>
      <c r="G26" s="30">
        <v>53</v>
      </c>
      <c r="H26" s="30">
        <v>41</v>
      </c>
      <c r="I26" s="30">
        <v>765</v>
      </c>
      <c r="K26" s="30">
        <f t="shared" si="4"/>
        <v>53609765</v>
      </c>
      <c r="L26" s="30">
        <f t="shared" si="5"/>
        <v>53621765</v>
      </c>
      <c r="N26" s="30">
        <f t="shared" si="6"/>
        <v>12000</v>
      </c>
      <c r="O26" s="31">
        <f t="shared" si="7"/>
        <v>12</v>
      </c>
      <c r="R26" s="32" t="s">
        <v>103</v>
      </c>
      <c r="T26" s="32"/>
      <c r="U26" s="32"/>
      <c r="V26" s="32"/>
      <c r="W26" s="32"/>
      <c r="Y26" s="31"/>
    </row>
    <row r="27" spans="1:25" ht="12.75">
      <c r="A27" s="41" t="s">
        <v>3</v>
      </c>
      <c r="B27" s="30">
        <v>14</v>
      </c>
      <c r="C27" s="30">
        <v>54</v>
      </c>
      <c r="D27" s="30">
        <v>44</v>
      </c>
      <c r="E27" s="30">
        <v>78</v>
      </c>
      <c r="F27" s="30">
        <v>14</v>
      </c>
      <c r="G27" s="30">
        <v>54</v>
      </c>
      <c r="H27" s="30">
        <v>56</v>
      </c>
      <c r="I27" s="30">
        <v>78</v>
      </c>
      <c r="K27" s="30">
        <f t="shared" si="4"/>
        <v>53684078</v>
      </c>
      <c r="L27" s="30">
        <f t="shared" si="5"/>
        <v>53696078</v>
      </c>
      <c r="N27" s="30">
        <f t="shared" si="6"/>
        <v>12000</v>
      </c>
      <c r="O27" s="31">
        <f t="shared" si="7"/>
        <v>12</v>
      </c>
      <c r="R27" s="32" t="s">
        <v>103</v>
      </c>
      <c r="T27" s="32"/>
      <c r="U27" s="32"/>
      <c r="V27" s="32"/>
      <c r="W27" s="32"/>
      <c r="Y27" s="31"/>
    </row>
    <row r="28" spans="1:35" ht="12.75">
      <c r="A28" s="41" t="s">
        <v>101</v>
      </c>
      <c r="B28" s="30">
        <v>0</v>
      </c>
      <c r="C28" s="30">
        <v>0</v>
      </c>
      <c r="D28" s="30">
        <v>0</v>
      </c>
      <c r="E28" s="30">
        <v>0</v>
      </c>
      <c r="F28" s="30">
        <v>0</v>
      </c>
      <c r="G28" s="30">
        <v>0</v>
      </c>
      <c r="H28" s="30">
        <v>0</v>
      </c>
      <c r="I28" s="30">
        <v>0</v>
      </c>
      <c r="K28" s="30">
        <f t="shared" si="4"/>
        <v>0</v>
      </c>
      <c r="L28" s="30">
        <f t="shared" si="5"/>
        <v>0</v>
      </c>
      <c r="N28" s="30">
        <f t="shared" si="6"/>
        <v>0</v>
      </c>
      <c r="O28" s="31">
        <f t="shared" si="7"/>
        <v>0</v>
      </c>
      <c r="S28" s="32">
        <v>72</v>
      </c>
      <c r="T28" s="32">
        <v>76</v>
      </c>
      <c r="U28" s="32">
        <v>150</v>
      </c>
      <c r="V28" s="32">
        <v>79</v>
      </c>
      <c r="W28" s="32">
        <v>162</v>
      </c>
      <c r="Y28" s="32">
        <v>62</v>
      </c>
      <c r="Z28" s="32">
        <v>62</v>
      </c>
      <c r="AA28" s="32">
        <v>127</v>
      </c>
      <c r="AB28" s="32">
        <v>127</v>
      </c>
      <c r="AC28" s="32">
        <v>62</v>
      </c>
      <c r="AE28" s="30">
        <v>13</v>
      </c>
      <c r="AF28" s="30">
        <v>27</v>
      </c>
      <c r="AG28" s="30">
        <v>13</v>
      </c>
      <c r="AH28" s="30">
        <v>27</v>
      </c>
      <c r="AI28" s="30">
        <v>13</v>
      </c>
    </row>
    <row r="29" spans="1:25" ht="12.75">
      <c r="A29" s="41" t="s">
        <v>1</v>
      </c>
      <c r="B29" s="30">
        <v>15</v>
      </c>
      <c r="C29" s="30">
        <v>17</v>
      </c>
      <c r="D29" s="30">
        <v>28</v>
      </c>
      <c r="E29" s="30">
        <v>218</v>
      </c>
      <c r="F29" s="30">
        <v>15</v>
      </c>
      <c r="G29" s="30">
        <v>18</v>
      </c>
      <c r="H29" s="30">
        <v>13</v>
      </c>
      <c r="I29" s="30">
        <v>234</v>
      </c>
      <c r="K29" s="30">
        <f t="shared" si="4"/>
        <v>55048218</v>
      </c>
      <c r="L29" s="30">
        <f t="shared" si="5"/>
        <v>55093234</v>
      </c>
      <c r="N29" s="30">
        <f t="shared" si="6"/>
        <v>45016</v>
      </c>
      <c r="O29" s="31">
        <f t="shared" si="7"/>
        <v>45.016</v>
      </c>
      <c r="R29" s="32" t="s">
        <v>103</v>
      </c>
      <c r="T29" s="32"/>
      <c r="U29" s="32"/>
      <c r="V29" s="32"/>
      <c r="W29" s="32"/>
      <c r="Y29" s="31"/>
    </row>
    <row r="30" spans="1:25" ht="12.75">
      <c r="A30" s="41" t="s">
        <v>6</v>
      </c>
      <c r="B30" s="30">
        <v>14</v>
      </c>
      <c r="C30" s="30">
        <v>52</v>
      </c>
      <c r="D30" s="30">
        <v>25</v>
      </c>
      <c r="E30" s="30">
        <v>703</v>
      </c>
      <c r="F30" s="30">
        <v>14</v>
      </c>
      <c r="G30" s="30">
        <v>52</v>
      </c>
      <c r="H30" s="30">
        <v>32</v>
      </c>
      <c r="I30" s="30">
        <v>703</v>
      </c>
      <c r="K30" s="30">
        <f t="shared" si="4"/>
        <v>53545703</v>
      </c>
      <c r="L30" s="30">
        <f t="shared" si="5"/>
        <v>53552703</v>
      </c>
      <c r="N30" s="30">
        <f t="shared" si="6"/>
        <v>7000</v>
      </c>
      <c r="O30" s="31">
        <f t="shared" si="7"/>
        <v>7</v>
      </c>
      <c r="R30" s="32" t="s">
        <v>103</v>
      </c>
      <c r="T30" s="32"/>
      <c r="U30" s="32"/>
      <c r="V30" s="32"/>
      <c r="W30" s="32"/>
      <c r="Y30" s="31"/>
    </row>
    <row r="31" spans="1:23" ht="12.75">
      <c r="A31" s="41" t="s">
        <v>88</v>
      </c>
      <c r="B31" s="30">
        <v>0</v>
      </c>
      <c r="C31" s="30">
        <v>0</v>
      </c>
      <c r="D31" s="30">
        <v>0</v>
      </c>
      <c r="E31" s="30">
        <v>0</v>
      </c>
      <c r="F31" s="30">
        <v>0</v>
      </c>
      <c r="G31" s="30">
        <v>0</v>
      </c>
      <c r="H31" s="30">
        <v>0</v>
      </c>
      <c r="I31" s="30">
        <v>0</v>
      </c>
      <c r="K31" s="30">
        <f t="shared" si="4"/>
        <v>0</v>
      </c>
      <c r="L31" s="30">
        <f t="shared" si="5"/>
        <v>0</v>
      </c>
      <c r="N31" s="30">
        <f t="shared" si="6"/>
        <v>0</v>
      </c>
      <c r="O31" s="31">
        <f t="shared" si="7"/>
        <v>0</v>
      </c>
      <c r="R31" s="32" t="s">
        <v>103</v>
      </c>
      <c r="T31" s="32"/>
      <c r="U31" s="32"/>
      <c r="V31" s="32"/>
      <c r="W31" s="32"/>
    </row>
    <row r="32" spans="1:35" ht="12.75">
      <c r="A32" s="41" t="s">
        <v>209</v>
      </c>
      <c r="B32" s="30">
        <v>0</v>
      </c>
      <c r="C32" s="30">
        <v>0</v>
      </c>
      <c r="D32" s="30">
        <v>0</v>
      </c>
      <c r="E32" s="30">
        <v>0</v>
      </c>
      <c r="F32" s="30">
        <v>0</v>
      </c>
      <c r="G32" s="30">
        <v>0</v>
      </c>
      <c r="H32" s="30">
        <v>0</v>
      </c>
      <c r="I32" s="30">
        <v>0</v>
      </c>
      <c r="K32" s="30">
        <f>B32*60*60*1000+C32*60*1000+D32*1000+E32</f>
        <v>0</v>
      </c>
      <c r="L32" s="30">
        <f>F32*60*60*1000+G32*60*1000+H32*1000+I32</f>
        <v>0</v>
      </c>
      <c r="N32" s="30">
        <f>L32-K32</f>
        <v>0</v>
      </c>
      <c r="O32" s="31">
        <f>N32/1000</f>
        <v>0</v>
      </c>
      <c r="S32" s="30">
        <v>72</v>
      </c>
      <c r="T32" s="30">
        <v>158</v>
      </c>
      <c r="U32" s="30">
        <v>76</v>
      </c>
      <c r="V32" s="30">
        <v>150</v>
      </c>
      <c r="W32" s="30">
        <v>79</v>
      </c>
      <c r="Y32" s="30">
        <v>62</v>
      </c>
      <c r="Z32" s="30">
        <v>62</v>
      </c>
      <c r="AA32" s="30">
        <v>62</v>
      </c>
      <c r="AB32" s="30">
        <v>127</v>
      </c>
      <c r="AC32" s="30">
        <v>127</v>
      </c>
      <c r="AE32" s="30">
        <v>13</v>
      </c>
      <c r="AF32" s="30">
        <v>13</v>
      </c>
      <c r="AG32" s="30">
        <v>13</v>
      </c>
      <c r="AH32" s="30">
        <v>13</v>
      </c>
      <c r="AI32" s="30">
        <v>27</v>
      </c>
    </row>
    <row r="33" spans="1:35" ht="12.75">
      <c r="A33" s="41" t="s">
        <v>210</v>
      </c>
      <c r="B33" s="30">
        <v>20</v>
      </c>
      <c r="C33" s="30">
        <v>0</v>
      </c>
      <c r="D33" s="30">
        <v>29</v>
      </c>
      <c r="E33" s="30">
        <v>299</v>
      </c>
      <c r="F33" s="30">
        <v>20</v>
      </c>
      <c r="G33" s="30">
        <v>0</v>
      </c>
      <c r="H33" s="30">
        <v>41</v>
      </c>
      <c r="I33" s="30">
        <v>330</v>
      </c>
      <c r="K33" s="30">
        <f>B33*60*60*1000+C33*60*1000+D33*1000+E33</f>
        <v>72029299</v>
      </c>
      <c r="L33" s="30">
        <f>F33*60*60*1000+G33*60*1000+H33*1000+I33</f>
        <v>72041330</v>
      </c>
      <c r="N33" s="30">
        <f>L33-K33</f>
        <v>12031</v>
      </c>
      <c r="O33" s="31">
        <f>N33/1000</f>
        <v>12.031</v>
      </c>
      <c r="S33" s="30">
        <v>169</v>
      </c>
      <c r="T33" s="30">
        <v>170</v>
      </c>
      <c r="U33" s="30">
        <v>170</v>
      </c>
      <c r="V33" s="30">
        <v>169</v>
      </c>
      <c r="W33" s="30">
        <v>170</v>
      </c>
      <c r="Y33" s="30">
        <v>169</v>
      </c>
      <c r="Z33" s="30">
        <v>170</v>
      </c>
      <c r="AA33" s="30">
        <v>169</v>
      </c>
      <c r="AB33" s="30">
        <v>169</v>
      </c>
      <c r="AC33" s="30">
        <v>169</v>
      </c>
      <c r="AE33" s="30">
        <v>50</v>
      </c>
      <c r="AF33" s="30">
        <v>50</v>
      </c>
      <c r="AG33" s="30">
        <v>50</v>
      </c>
      <c r="AH33" s="30">
        <v>50</v>
      </c>
      <c r="AI33" s="30">
        <v>50</v>
      </c>
    </row>
    <row r="34" spans="1:35" ht="12.75">
      <c r="A34" s="41" t="s">
        <v>211</v>
      </c>
      <c r="B34" s="30">
        <v>20</v>
      </c>
      <c r="C34" s="30">
        <v>1</v>
      </c>
      <c r="D34" s="30">
        <v>33</v>
      </c>
      <c r="E34" s="30">
        <v>939</v>
      </c>
      <c r="F34" s="30">
        <v>20</v>
      </c>
      <c r="G34" s="30">
        <v>4</v>
      </c>
      <c r="H34" s="30">
        <v>15</v>
      </c>
      <c r="I34" s="30">
        <v>971</v>
      </c>
      <c r="K34" s="30">
        <f>B34*60*60*1000+C34*60*1000+D34*1000+E34</f>
        <v>72093939</v>
      </c>
      <c r="L34" s="30">
        <f>F34*60*60*1000+G34*60*1000+H34*1000+I34</f>
        <v>72255971</v>
      </c>
      <c r="N34" s="30">
        <f>L34-K34</f>
        <v>162032</v>
      </c>
      <c r="O34" s="31">
        <f>N34/1000</f>
        <v>162.032</v>
      </c>
      <c r="S34" s="30">
        <v>0</v>
      </c>
      <c r="T34" s="30">
        <v>0</v>
      </c>
      <c r="U34" s="30">
        <v>0</v>
      </c>
      <c r="V34" s="30">
        <v>0</v>
      </c>
      <c r="W34" s="30">
        <v>0</v>
      </c>
      <c r="Y34" s="30">
        <v>0</v>
      </c>
      <c r="Z34" s="30">
        <v>0</v>
      </c>
      <c r="AA34" s="30">
        <v>0</v>
      </c>
      <c r="AB34" s="30">
        <v>0</v>
      </c>
      <c r="AC34" s="30">
        <v>0</v>
      </c>
      <c r="AE34" s="30">
        <v>0</v>
      </c>
      <c r="AF34" s="30">
        <v>0</v>
      </c>
      <c r="AG34" s="30">
        <v>0</v>
      </c>
      <c r="AH34" s="30">
        <v>0</v>
      </c>
      <c r="AI34" s="30">
        <v>0</v>
      </c>
    </row>
    <row r="36" spans="2:47" ht="12.75">
      <c r="B36" s="28" t="s">
        <v>131</v>
      </c>
      <c r="C36" s="28"/>
      <c r="D36" s="28"/>
      <c r="E36" s="28"/>
      <c r="F36" s="28"/>
      <c r="G36" s="28"/>
      <c r="H36" s="28"/>
      <c r="I36" s="28"/>
      <c r="J36" s="28"/>
      <c r="K36" s="28"/>
      <c r="L36" s="28"/>
      <c r="M36" s="28"/>
      <c r="N36" s="28"/>
      <c r="O36" s="28"/>
      <c r="P36" s="28"/>
      <c r="Q36" s="28"/>
      <c r="R36" s="28"/>
      <c r="S36" s="28" t="s">
        <v>104</v>
      </c>
      <c r="T36" s="28"/>
      <c r="U36" s="28"/>
      <c r="V36" s="28"/>
      <c r="W36" s="28"/>
      <c r="X36" s="28"/>
      <c r="Y36" s="28" t="s">
        <v>105</v>
      </c>
      <c r="Z36" s="28"/>
      <c r="AA36" s="28"/>
      <c r="AB36" s="28"/>
      <c r="AC36" s="28"/>
      <c r="AD36" s="28"/>
      <c r="AE36" s="28" t="s">
        <v>132</v>
      </c>
      <c r="AF36" s="28"/>
      <c r="AG36" s="28"/>
      <c r="AH36" s="28"/>
      <c r="AI36" s="28"/>
      <c r="AK36" s="28" t="s">
        <v>175</v>
      </c>
      <c r="AL36" s="28"/>
      <c r="AM36" s="28"/>
      <c r="AN36" s="28"/>
      <c r="AO36" s="28"/>
      <c r="AQ36" s="28" t="s">
        <v>176</v>
      </c>
      <c r="AR36" s="28"/>
      <c r="AS36" s="28"/>
      <c r="AT36" s="28"/>
      <c r="AU36" s="28"/>
    </row>
    <row r="37" spans="2:47" ht="12.75">
      <c r="B37" s="28" t="s">
        <v>61</v>
      </c>
      <c r="C37" s="28" t="s">
        <v>60</v>
      </c>
      <c r="D37" s="28" t="s">
        <v>58</v>
      </c>
      <c r="E37" s="28" t="s">
        <v>59</v>
      </c>
      <c r="F37" s="28" t="s">
        <v>62</v>
      </c>
      <c r="G37" s="28" t="s">
        <v>63</v>
      </c>
      <c r="H37" s="28" t="s">
        <v>64</v>
      </c>
      <c r="I37" s="28" t="s">
        <v>65</v>
      </c>
      <c r="J37" s="28"/>
      <c r="K37" s="28" t="s">
        <v>66</v>
      </c>
      <c r="L37" s="28" t="s">
        <v>67</v>
      </c>
      <c r="M37" s="28"/>
      <c r="N37" s="28" t="s">
        <v>68</v>
      </c>
      <c r="O37" s="28" t="s">
        <v>69</v>
      </c>
      <c r="P37" s="28"/>
      <c r="Q37" s="28"/>
      <c r="R37" s="28"/>
      <c r="S37" s="28" t="s">
        <v>71</v>
      </c>
      <c r="T37" s="28" t="s">
        <v>72</v>
      </c>
      <c r="U37" s="28" t="s">
        <v>73</v>
      </c>
      <c r="V37" s="28" t="s">
        <v>74</v>
      </c>
      <c r="W37" s="28" t="s">
        <v>75</v>
      </c>
      <c r="X37" s="28"/>
      <c r="Y37" s="28" t="s">
        <v>71</v>
      </c>
      <c r="Z37" s="28" t="s">
        <v>72</v>
      </c>
      <c r="AA37" s="28" t="s">
        <v>73</v>
      </c>
      <c r="AB37" s="28" t="s">
        <v>74</v>
      </c>
      <c r="AC37" s="28" t="s">
        <v>75</v>
      </c>
      <c r="AD37" s="28"/>
      <c r="AE37" s="28" t="s">
        <v>71</v>
      </c>
      <c r="AF37" s="28" t="s">
        <v>72</v>
      </c>
      <c r="AG37" s="28" t="s">
        <v>73</v>
      </c>
      <c r="AH37" s="28" t="s">
        <v>74</v>
      </c>
      <c r="AI37" s="28" t="s">
        <v>75</v>
      </c>
      <c r="AK37" s="28" t="s">
        <v>71</v>
      </c>
      <c r="AL37" s="28" t="s">
        <v>72</v>
      </c>
      <c r="AM37" s="28" t="s">
        <v>73</v>
      </c>
      <c r="AN37" s="28" t="s">
        <v>74</v>
      </c>
      <c r="AO37" s="28" t="s">
        <v>75</v>
      </c>
      <c r="AQ37" s="28" t="s">
        <v>71</v>
      </c>
      <c r="AR37" s="28" t="s">
        <v>72</v>
      </c>
      <c r="AS37" s="28" t="s">
        <v>73</v>
      </c>
      <c r="AT37" s="28" t="s">
        <v>74</v>
      </c>
      <c r="AU37" s="28" t="s">
        <v>75</v>
      </c>
    </row>
    <row r="38" spans="1:25" ht="12.75">
      <c r="A38" s="40" t="s">
        <v>126</v>
      </c>
      <c r="O38" s="31"/>
      <c r="Y38" s="31"/>
    </row>
    <row r="39" spans="1:25" ht="12.75">
      <c r="A39" s="41" t="s">
        <v>9</v>
      </c>
      <c r="B39" s="30">
        <v>19</v>
      </c>
      <c r="C39" s="30">
        <v>16</v>
      </c>
      <c r="D39" s="30">
        <v>35</v>
      </c>
      <c r="E39" s="30">
        <v>984</v>
      </c>
      <c r="F39" s="30">
        <v>19</v>
      </c>
      <c r="G39" s="30">
        <v>16</v>
      </c>
      <c r="H39" s="30">
        <v>42</v>
      </c>
      <c r="I39" s="30">
        <v>984</v>
      </c>
      <c r="K39" s="30">
        <f aca="true" t="shared" si="8" ref="K39:K69">B39*60*60*1000+C39*60*1000+D39*1000+E39</f>
        <v>69395984</v>
      </c>
      <c r="L39" s="30">
        <f aca="true" t="shared" si="9" ref="L39:L69">F39*60*60*1000+G39*60*1000+H39*1000+I39</f>
        <v>69402984</v>
      </c>
      <c r="N39" s="30">
        <f aca="true" t="shared" si="10" ref="N39:N69">L39-K39</f>
        <v>7000</v>
      </c>
      <c r="O39" s="31">
        <f aca="true" t="shared" si="11" ref="O39:O69">N39/1000</f>
        <v>7</v>
      </c>
      <c r="R39" s="30" t="s">
        <v>103</v>
      </c>
      <c r="Y39" s="31"/>
    </row>
    <row r="40" spans="1:25" ht="12.75">
      <c r="A40" s="41" t="s">
        <v>20</v>
      </c>
      <c r="B40" s="30">
        <v>19</v>
      </c>
      <c r="C40" s="30">
        <v>26</v>
      </c>
      <c r="D40" s="30">
        <v>59</v>
      </c>
      <c r="E40" s="30">
        <v>500</v>
      </c>
      <c r="F40" s="30">
        <v>19</v>
      </c>
      <c r="G40" s="30">
        <v>27</v>
      </c>
      <c r="H40" s="30">
        <v>11</v>
      </c>
      <c r="I40" s="30">
        <v>500</v>
      </c>
      <c r="K40" s="30">
        <f t="shared" si="8"/>
        <v>70019500</v>
      </c>
      <c r="L40" s="30">
        <f t="shared" si="9"/>
        <v>70031500</v>
      </c>
      <c r="N40" s="30">
        <f t="shared" si="10"/>
        <v>12000</v>
      </c>
      <c r="O40" s="31">
        <f t="shared" si="11"/>
        <v>12</v>
      </c>
      <c r="R40" s="30" t="s">
        <v>103</v>
      </c>
      <c r="Y40" s="31"/>
    </row>
    <row r="41" spans="1:18" ht="12.75">
      <c r="A41" s="41" t="s">
        <v>91</v>
      </c>
      <c r="B41" s="30">
        <v>0</v>
      </c>
      <c r="C41" s="30">
        <v>0</v>
      </c>
      <c r="D41" s="30">
        <v>0</v>
      </c>
      <c r="E41" s="30">
        <v>0</v>
      </c>
      <c r="F41" s="30">
        <v>0</v>
      </c>
      <c r="G41" s="30">
        <v>0</v>
      </c>
      <c r="H41" s="30">
        <v>0</v>
      </c>
      <c r="I41" s="30">
        <v>0</v>
      </c>
      <c r="K41" s="30">
        <f t="shared" si="8"/>
        <v>0</v>
      </c>
      <c r="L41" s="30">
        <f t="shared" si="9"/>
        <v>0</v>
      </c>
      <c r="N41" s="30">
        <f t="shared" si="10"/>
        <v>0</v>
      </c>
      <c r="O41" s="31">
        <f t="shared" si="11"/>
        <v>0</v>
      </c>
      <c r="R41" s="30" t="s">
        <v>103</v>
      </c>
    </row>
    <row r="42" spans="1:25" ht="12.75">
      <c r="A42" s="41" t="s">
        <v>19</v>
      </c>
      <c r="B42" s="30">
        <v>19</v>
      </c>
      <c r="C42" s="30">
        <v>26</v>
      </c>
      <c r="D42" s="30">
        <v>15</v>
      </c>
      <c r="E42" s="30">
        <v>500</v>
      </c>
      <c r="F42" s="30">
        <v>19</v>
      </c>
      <c r="G42" s="30">
        <v>26</v>
      </c>
      <c r="H42" s="30">
        <v>27</v>
      </c>
      <c r="I42" s="30">
        <v>500</v>
      </c>
      <c r="K42" s="30">
        <f t="shared" si="8"/>
        <v>69975500</v>
      </c>
      <c r="L42" s="30">
        <f t="shared" si="9"/>
        <v>69987500</v>
      </c>
      <c r="N42" s="30">
        <f t="shared" si="10"/>
        <v>12000</v>
      </c>
      <c r="O42" s="31">
        <f t="shared" si="11"/>
        <v>12</v>
      </c>
      <c r="R42" s="30" t="s">
        <v>103</v>
      </c>
      <c r="Y42" s="31"/>
    </row>
    <row r="43" spans="1:42" ht="12.75">
      <c r="A43" s="41" t="s">
        <v>140</v>
      </c>
      <c r="B43" s="30">
        <v>0</v>
      </c>
      <c r="C43" s="30">
        <v>0</v>
      </c>
      <c r="D43" s="30">
        <v>0</v>
      </c>
      <c r="E43" s="30">
        <v>0</v>
      </c>
      <c r="F43" s="30">
        <v>0</v>
      </c>
      <c r="G43" s="30">
        <v>0</v>
      </c>
      <c r="H43" s="30">
        <v>0</v>
      </c>
      <c r="I43" s="30">
        <v>0</v>
      </c>
      <c r="K43" s="30">
        <f t="shared" si="8"/>
        <v>0</v>
      </c>
      <c r="L43" s="30">
        <f t="shared" si="9"/>
        <v>0</v>
      </c>
      <c r="N43" s="30">
        <f t="shared" si="10"/>
        <v>0</v>
      </c>
      <c r="O43" s="31">
        <f t="shared" si="11"/>
        <v>0</v>
      </c>
      <c r="R43" s="30" t="s">
        <v>96</v>
      </c>
      <c r="W43" s="33"/>
      <c r="X43" s="30" t="s">
        <v>96</v>
      </c>
      <c r="AD43" s="30" t="s">
        <v>96</v>
      </c>
      <c r="AK43" s="30">
        <v>562</v>
      </c>
      <c r="AL43" s="30">
        <v>562</v>
      </c>
      <c r="AM43" s="30">
        <v>280</v>
      </c>
      <c r="AN43" s="30">
        <v>280</v>
      </c>
      <c r="AO43" s="33">
        <v>562</v>
      </c>
      <c r="AP43" s="30" t="s">
        <v>96</v>
      </c>
    </row>
    <row r="44" spans="1:47" ht="12.75">
      <c r="A44" s="41" t="s">
        <v>76</v>
      </c>
      <c r="B44" s="30">
        <v>0</v>
      </c>
      <c r="C44" s="30">
        <v>0</v>
      </c>
      <c r="D44" s="30">
        <v>0</v>
      </c>
      <c r="E44" s="30">
        <v>0</v>
      </c>
      <c r="F44" s="30">
        <v>0</v>
      </c>
      <c r="G44" s="30">
        <v>0</v>
      </c>
      <c r="H44" s="30">
        <v>0</v>
      </c>
      <c r="I44" s="30">
        <v>0</v>
      </c>
      <c r="K44" s="30">
        <f t="shared" si="8"/>
        <v>0</v>
      </c>
      <c r="L44" s="30">
        <f t="shared" si="9"/>
        <v>0</v>
      </c>
      <c r="N44" s="30">
        <f t="shared" si="10"/>
        <v>0</v>
      </c>
      <c r="O44" s="31">
        <f t="shared" si="11"/>
        <v>0</v>
      </c>
      <c r="S44" s="30">
        <v>919</v>
      </c>
      <c r="T44" s="30">
        <v>468</v>
      </c>
      <c r="U44" s="30">
        <v>471</v>
      </c>
      <c r="V44" s="30">
        <v>475</v>
      </c>
      <c r="W44" s="30">
        <v>942</v>
      </c>
      <c r="Y44" s="30">
        <v>359</v>
      </c>
      <c r="Z44" s="30">
        <v>359</v>
      </c>
      <c r="AA44" s="30">
        <v>718</v>
      </c>
      <c r="AB44" s="30">
        <v>359</v>
      </c>
      <c r="AC44" s="30">
        <v>359</v>
      </c>
      <c r="AE44" s="30">
        <v>203</v>
      </c>
      <c r="AF44" s="30">
        <v>101</v>
      </c>
      <c r="AG44" s="30">
        <v>101</v>
      </c>
      <c r="AH44" s="30">
        <v>101</v>
      </c>
      <c r="AI44" s="30">
        <v>202</v>
      </c>
      <c r="AK44" s="30">
        <v>804</v>
      </c>
      <c r="AL44" s="30">
        <v>401</v>
      </c>
      <c r="AM44" s="30">
        <v>401</v>
      </c>
      <c r="AN44" s="30">
        <v>401</v>
      </c>
      <c r="AO44" s="30">
        <v>401</v>
      </c>
      <c r="AQ44" s="30">
        <v>1222</v>
      </c>
      <c r="AR44" s="34">
        <v>612</v>
      </c>
      <c r="AS44" s="34">
        <v>1232</v>
      </c>
      <c r="AT44" s="34">
        <v>613</v>
      </c>
      <c r="AU44" s="34">
        <v>1223</v>
      </c>
    </row>
    <row r="45" spans="1:47" ht="12.75">
      <c r="A45" s="41" t="s">
        <v>21</v>
      </c>
      <c r="B45" s="30">
        <v>19</v>
      </c>
      <c r="C45" s="30">
        <v>27</v>
      </c>
      <c r="D45" s="30">
        <v>19</v>
      </c>
      <c r="E45" s="30">
        <v>953</v>
      </c>
      <c r="F45" s="30">
        <v>19</v>
      </c>
      <c r="G45" s="30">
        <v>27</v>
      </c>
      <c r="H45" s="30">
        <v>31</v>
      </c>
      <c r="I45" s="30">
        <v>953</v>
      </c>
      <c r="K45" s="30">
        <f t="shared" si="8"/>
        <v>70039953</v>
      </c>
      <c r="L45" s="30">
        <f t="shared" si="9"/>
        <v>70051953</v>
      </c>
      <c r="N45" s="30">
        <f t="shared" si="10"/>
        <v>12000</v>
      </c>
      <c r="O45" s="31">
        <f t="shared" si="11"/>
        <v>12</v>
      </c>
      <c r="R45" s="30" t="s">
        <v>103</v>
      </c>
      <c r="Y45" s="31"/>
      <c r="AR45" s="34"/>
      <c r="AS45" s="34"/>
      <c r="AT45" s="34"/>
      <c r="AU45" s="34"/>
    </row>
    <row r="46" spans="1:25" ht="12.75">
      <c r="A46" s="41" t="s">
        <v>8</v>
      </c>
      <c r="B46" s="30">
        <v>19</v>
      </c>
      <c r="C46" s="30">
        <v>24</v>
      </c>
      <c r="D46" s="30">
        <v>50</v>
      </c>
      <c r="E46" s="30">
        <v>390</v>
      </c>
      <c r="F46" s="30">
        <v>19</v>
      </c>
      <c r="G46" s="30">
        <v>25</v>
      </c>
      <c r="H46" s="30">
        <v>2</v>
      </c>
      <c r="I46" s="30">
        <v>390</v>
      </c>
      <c r="K46" s="30">
        <f t="shared" si="8"/>
        <v>69890390</v>
      </c>
      <c r="L46" s="30">
        <f t="shared" si="9"/>
        <v>69902390</v>
      </c>
      <c r="N46" s="30">
        <f t="shared" si="10"/>
        <v>12000</v>
      </c>
      <c r="O46" s="31">
        <f t="shared" si="11"/>
        <v>12</v>
      </c>
      <c r="R46" s="30" t="s">
        <v>103</v>
      </c>
      <c r="Y46" s="31"/>
    </row>
    <row r="47" spans="1:18" ht="12.75">
      <c r="A47" s="41" t="s">
        <v>90</v>
      </c>
      <c r="B47" s="30">
        <v>0</v>
      </c>
      <c r="C47" s="30">
        <v>0</v>
      </c>
      <c r="D47" s="30">
        <v>0</v>
      </c>
      <c r="E47" s="30">
        <v>0</v>
      </c>
      <c r="F47" s="30">
        <v>0</v>
      </c>
      <c r="G47" s="30">
        <v>0</v>
      </c>
      <c r="H47" s="30">
        <v>0</v>
      </c>
      <c r="I47" s="30">
        <v>0</v>
      </c>
      <c r="K47" s="30">
        <f t="shared" si="8"/>
        <v>0</v>
      </c>
      <c r="L47" s="30">
        <f t="shared" si="9"/>
        <v>0</v>
      </c>
      <c r="N47" s="30">
        <f t="shared" si="10"/>
        <v>0</v>
      </c>
      <c r="O47" s="31">
        <f t="shared" si="11"/>
        <v>0</v>
      </c>
      <c r="R47" s="30" t="s">
        <v>103</v>
      </c>
    </row>
    <row r="48" spans="1:18" ht="12.75">
      <c r="A48" s="41" t="s">
        <v>77</v>
      </c>
      <c r="B48" s="30">
        <v>0</v>
      </c>
      <c r="C48" s="30">
        <v>0</v>
      </c>
      <c r="D48" s="30">
        <v>0</v>
      </c>
      <c r="E48" s="30">
        <v>0</v>
      </c>
      <c r="F48" s="30">
        <v>0</v>
      </c>
      <c r="G48" s="30">
        <v>0</v>
      </c>
      <c r="H48" s="30">
        <v>0</v>
      </c>
      <c r="I48" s="30">
        <v>0</v>
      </c>
      <c r="K48" s="30">
        <f t="shared" si="8"/>
        <v>0</v>
      </c>
      <c r="L48" s="30">
        <f t="shared" si="9"/>
        <v>0</v>
      </c>
      <c r="N48" s="30">
        <f t="shared" si="10"/>
        <v>0</v>
      </c>
      <c r="O48" s="31">
        <f t="shared" si="11"/>
        <v>0</v>
      </c>
      <c r="R48" s="30" t="s">
        <v>103</v>
      </c>
    </row>
    <row r="49" spans="1:25" ht="12.75">
      <c r="A49" s="41" t="s">
        <v>24</v>
      </c>
      <c r="B49" s="30">
        <v>19</v>
      </c>
      <c r="C49" s="30">
        <v>47</v>
      </c>
      <c r="D49" s="30">
        <v>13</v>
      </c>
      <c r="E49" s="30">
        <v>203</v>
      </c>
      <c r="F49" s="30">
        <v>19</v>
      </c>
      <c r="G49" s="30">
        <v>50</v>
      </c>
      <c r="H49" s="30">
        <v>58</v>
      </c>
      <c r="I49" s="30">
        <v>203</v>
      </c>
      <c r="K49" s="30">
        <f t="shared" si="8"/>
        <v>71233203</v>
      </c>
      <c r="L49" s="30">
        <f t="shared" si="9"/>
        <v>71458203</v>
      </c>
      <c r="N49" s="30">
        <f t="shared" si="10"/>
        <v>225000</v>
      </c>
      <c r="O49" s="31">
        <f t="shared" si="11"/>
        <v>225</v>
      </c>
      <c r="R49" s="30" t="s">
        <v>103</v>
      </c>
      <c r="Y49" s="31"/>
    </row>
    <row r="50" spans="1:25" ht="12.75">
      <c r="A50" s="41" t="s">
        <v>22</v>
      </c>
      <c r="B50" s="30">
        <v>19</v>
      </c>
      <c r="C50" s="30">
        <v>28</v>
      </c>
      <c r="D50" s="30">
        <v>39</v>
      </c>
      <c r="E50" s="30">
        <v>0</v>
      </c>
      <c r="F50" s="30">
        <v>19</v>
      </c>
      <c r="G50" s="30">
        <v>32</v>
      </c>
      <c r="H50" s="30">
        <v>23</v>
      </c>
      <c r="I50" s="30">
        <v>984</v>
      </c>
      <c r="K50" s="30">
        <f t="shared" si="8"/>
        <v>70119000</v>
      </c>
      <c r="L50" s="30">
        <f t="shared" si="9"/>
        <v>70343984</v>
      </c>
      <c r="N50" s="30">
        <f t="shared" si="10"/>
        <v>224984</v>
      </c>
      <c r="O50" s="31">
        <f t="shared" si="11"/>
        <v>224.984</v>
      </c>
      <c r="R50" s="30" t="s">
        <v>103</v>
      </c>
      <c r="Y50" s="31"/>
    </row>
    <row r="51" spans="1:25" ht="12.75">
      <c r="A51" s="41" t="s">
        <v>23</v>
      </c>
      <c r="B51" s="30">
        <v>19</v>
      </c>
      <c r="C51" s="30">
        <v>43</v>
      </c>
      <c r="D51" s="30">
        <v>7</v>
      </c>
      <c r="E51" s="30">
        <v>750</v>
      </c>
      <c r="F51" s="30">
        <v>19</v>
      </c>
      <c r="G51" s="30">
        <v>46</v>
      </c>
      <c r="H51" s="30">
        <v>52</v>
      </c>
      <c r="I51" s="30">
        <v>671</v>
      </c>
      <c r="K51" s="30">
        <f t="shared" si="8"/>
        <v>70987750</v>
      </c>
      <c r="L51" s="30">
        <f t="shared" si="9"/>
        <v>71212671</v>
      </c>
      <c r="N51" s="30">
        <f t="shared" si="10"/>
        <v>224921</v>
      </c>
      <c r="O51" s="31">
        <f t="shared" si="11"/>
        <v>224.921</v>
      </c>
      <c r="R51" s="30" t="s">
        <v>103</v>
      </c>
      <c r="Y51" s="31"/>
    </row>
    <row r="52" spans="1:47" ht="12.75">
      <c r="A52" s="41" t="s">
        <v>89</v>
      </c>
      <c r="B52" s="30">
        <v>0</v>
      </c>
      <c r="C52" s="30">
        <v>0</v>
      </c>
      <c r="D52" s="30">
        <v>0</v>
      </c>
      <c r="E52" s="30">
        <v>0</v>
      </c>
      <c r="F52" s="30">
        <v>0</v>
      </c>
      <c r="G52" s="30">
        <v>0</v>
      </c>
      <c r="H52" s="30">
        <v>0</v>
      </c>
      <c r="I52" s="30">
        <v>0</v>
      </c>
      <c r="K52" s="30">
        <f t="shared" si="8"/>
        <v>0</v>
      </c>
      <c r="L52" s="30">
        <f t="shared" si="9"/>
        <v>0</v>
      </c>
      <c r="N52" s="30">
        <f t="shared" si="10"/>
        <v>0</v>
      </c>
      <c r="O52" s="31">
        <f t="shared" si="11"/>
        <v>0</v>
      </c>
      <c r="S52" s="30">
        <v>456</v>
      </c>
      <c r="T52" s="30">
        <v>470</v>
      </c>
      <c r="U52" s="30">
        <v>454</v>
      </c>
      <c r="V52" s="30">
        <v>463</v>
      </c>
      <c r="W52" s="30">
        <v>470</v>
      </c>
      <c r="Y52" s="30">
        <v>719</v>
      </c>
      <c r="Z52" s="30">
        <v>359</v>
      </c>
      <c r="AA52" s="30">
        <v>359</v>
      </c>
      <c r="AB52" s="30">
        <v>359</v>
      </c>
      <c r="AC52" s="30">
        <v>359</v>
      </c>
      <c r="AE52" s="30">
        <v>101</v>
      </c>
      <c r="AF52" s="30">
        <v>101</v>
      </c>
      <c r="AG52" s="30">
        <v>202</v>
      </c>
      <c r="AH52" s="30">
        <v>101</v>
      </c>
      <c r="AI52" s="30">
        <v>101</v>
      </c>
      <c r="AK52" s="30">
        <v>401</v>
      </c>
      <c r="AL52" s="30">
        <v>401</v>
      </c>
      <c r="AM52" s="30">
        <v>401</v>
      </c>
      <c r="AN52" s="30">
        <v>401</v>
      </c>
      <c r="AO52" s="30">
        <v>804</v>
      </c>
      <c r="AQ52" s="30">
        <v>1232</v>
      </c>
      <c r="AR52" s="30">
        <v>1223</v>
      </c>
      <c r="AS52" s="30">
        <v>613</v>
      </c>
      <c r="AT52" s="30">
        <v>614</v>
      </c>
      <c r="AU52" s="30">
        <v>615</v>
      </c>
    </row>
    <row r="53" spans="1:25" ht="12.75">
      <c r="A53" s="41" t="s">
        <v>18</v>
      </c>
      <c r="B53" s="30">
        <v>19</v>
      </c>
      <c r="C53" s="30">
        <v>25</v>
      </c>
      <c r="D53" s="30">
        <v>56</v>
      </c>
      <c r="E53" s="30">
        <v>93</v>
      </c>
      <c r="F53" s="30">
        <v>19</v>
      </c>
      <c r="G53" s="30">
        <v>26</v>
      </c>
      <c r="H53" s="30">
        <v>8</v>
      </c>
      <c r="I53" s="30">
        <v>93</v>
      </c>
      <c r="K53" s="30">
        <f t="shared" si="8"/>
        <v>69956093</v>
      </c>
      <c r="L53" s="30">
        <f t="shared" si="9"/>
        <v>69968093</v>
      </c>
      <c r="N53" s="30">
        <f t="shared" si="10"/>
        <v>12000</v>
      </c>
      <c r="O53" s="31">
        <f t="shared" si="11"/>
        <v>12</v>
      </c>
      <c r="R53" s="30" t="s">
        <v>103</v>
      </c>
      <c r="Y53" s="31"/>
    </row>
    <row r="54" spans="1:25" ht="12.75">
      <c r="A54" s="41" t="s">
        <v>15</v>
      </c>
      <c r="B54" s="30">
        <v>19</v>
      </c>
      <c r="C54" s="30">
        <v>21</v>
      </c>
      <c r="D54" s="30">
        <v>39</v>
      </c>
      <c r="E54" s="30">
        <v>406</v>
      </c>
      <c r="F54" s="30">
        <v>19</v>
      </c>
      <c r="G54" s="30">
        <v>21</v>
      </c>
      <c r="H54" s="30">
        <v>54</v>
      </c>
      <c r="I54" s="30">
        <v>406</v>
      </c>
      <c r="K54" s="30">
        <f t="shared" si="8"/>
        <v>69699406</v>
      </c>
      <c r="L54" s="30">
        <f t="shared" si="9"/>
        <v>69714406</v>
      </c>
      <c r="N54" s="30">
        <f t="shared" si="10"/>
        <v>15000</v>
      </c>
      <c r="O54" s="31">
        <f t="shared" si="11"/>
        <v>15</v>
      </c>
      <c r="R54" s="30" t="s">
        <v>103</v>
      </c>
      <c r="Y54" s="31"/>
    </row>
    <row r="55" spans="1:25" ht="12.75">
      <c r="A55" s="41" t="s">
        <v>3</v>
      </c>
      <c r="B55" s="30">
        <v>19</v>
      </c>
      <c r="C55" s="30">
        <v>25</v>
      </c>
      <c r="D55" s="30">
        <v>10</v>
      </c>
      <c r="E55" s="30">
        <v>843</v>
      </c>
      <c r="F55" s="30">
        <v>19</v>
      </c>
      <c r="G55" s="30">
        <v>25</v>
      </c>
      <c r="H55" s="30">
        <v>22</v>
      </c>
      <c r="I55" s="30">
        <v>843</v>
      </c>
      <c r="K55" s="30">
        <f t="shared" si="8"/>
        <v>69910843</v>
      </c>
      <c r="L55" s="30">
        <f t="shared" si="9"/>
        <v>69922843</v>
      </c>
      <c r="N55" s="30">
        <f t="shared" si="10"/>
        <v>12000</v>
      </c>
      <c r="O55" s="31">
        <f t="shared" si="11"/>
        <v>12</v>
      </c>
      <c r="R55" s="30" t="s">
        <v>103</v>
      </c>
      <c r="Y55" s="31"/>
    </row>
    <row r="56" spans="1:25" ht="12.75">
      <c r="A56" s="41" t="s">
        <v>92</v>
      </c>
      <c r="B56" s="30">
        <v>19</v>
      </c>
      <c r="C56" s="30">
        <v>21</v>
      </c>
      <c r="D56" s="30">
        <v>16</v>
      </c>
      <c r="E56" s="30">
        <v>312</v>
      </c>
      <c r="F56" s="30">
        <v>19</v>
      </c>
      <c r="G56" s="30">
        <v>21</v>
      </c>
      <c r="H56" s="30">
        <v>31</v>
      </c>
      <c r="I56" s="30">
        <v>312</v>
      </c>
      <c r="K56" s="30">
        <f t="shared" si="8"/>
        <v>69676312</v>
      </c>
      <c r="L56" s="30">
        <f t="shared" si="9"/>
        <v>69691312</v>
      </c>
      <c r="N56" s="30">
        <f t="shared" si="10"/>
        <v>15000</v>
      </c>
      <c r="O56" s="31">
        <f t="shared" si="11"/>
        <v>15</v>
      </c>
      <c r="R56" s="30" t="s">
        <v>103</v>
      </c>
      <c r="Y56" s="31"/>
    </row>
    <row r="57" spans="1:47" ht="12.75">
      <c r="A57" s="41" t="s">
        <v>101</v>
      </c>
      <c r="B57" s="30">
        <v>0</v>
      </c>
      <c r="C57" s="30">
        <v>0</v>
      </c>
      <c r="D57" s="30">
        <v>0</v>
      </c>
      <c r="E57" s="30">
        <v>0</v>
      </c>
      <c r="F57" s="30">
        <v>0</v>
      </c>
      <c r="G57" s="30">
        <v>0</v>
      </c>
      <c r="H57" s="30">
        <v>0</v>
      </c>
      <c r="I57" s="30">
        <v>0</v>
      </c>
      <c r="K57" s="30">
        <f t="shared" si="8"/>
        <v>0</v>
      </c>
      <c r="L57" s="30">
        <f t="shared" si="9"/>
        <v>0</v>
      </c>
      <c r="N57" s="30">
        <f t="shared" si="10"/>
        <v>0</v>
      </c>
      <c r="O57" s="31">
        <f t="shared" si="11"/>
        <v>0</v>
      </c>
      <c r="S57" s="30">
        <v>1891</v>
      </c>
      <c r="T57" s="30">
        <v>1400</v>
      </c>
      <c r="U57" s="30">
        <v>457</v>
      </c>
      <c r="V57" s="30">
        <v>1387</v>
      </c>
      <c r="W57" s="30">
        <v>928</v>
      </c>
      <c r="Y57" s="30">
        <v>718</v>
      </c>
      <c r="Z57" s="30">
        <v>359</v>
      </c>
      <c r="AA57" s="30">
        <v>359</v>
      </c>
      <c r="AB57" s="30">
        <v>359</v>
      </c>
      <c r="AC57" s="30">
        <v>359</v>
      </c>
      <c r="AE57" s="30">
        <v>101</v>
      </c>
      <c r="AF57" s="30">
        <v>101</v>
      </c>
      <c r="AG57" s="30">
        <v>304</v>
      </c>
      <c r="AH57" s="30">
        <v>101</v>
      </c>
      <c r="AI57" s="30">
        <v>304</v>
      </c>
      <c r="AK57" s="30">
        <v>804</v>
      </c>
      <c r="AL57" s="30">
        <v>804</v>
      </c>
      <c r="AM57" s="30">
        <v>280</v>
      </c>
      <c r="AN57" s="30">
        <v>401</v>
      </c>
      <c r="AO57" s="30">
        <v>280</v>
      </c>
      <c r="AQ57" s="30">
        <v>613</v>
      </c>
      <c r="AR57" s="30">
        <v>2445</v>
      </c>
      <c r="AS57" s="30">
        <v>1232</v>
      </c>
      <c r="AT57" s="30">
        <v>617</v>
      </c>
      <c r="AU57" s="30">
        <v>1846</v>
      </c>
    </row>
    <row r="58" spans="1:42" ht="12.75">
      <c r="A58" s="41" t="s">
        <v>142</v>
      </c>
      <c r="B58" s="30">
        <v>0</v>
      </c>
      <c r="C58" s="30">
        <v>0</v>
      </c>
      <c r="D58" s="30">
        <v>0</v>
      </c>
      <c r="E58" s="30">
        <v>0</v>
      </c>
      <c r="F58" s="30">
        <v>0</v>
      </c>
      <c r="G58" s="30">
        <v>0</v>
      </c>
      <c r="H58" s="30">
        <v>0</v>
      </c>
      <c r="I58" s="30">
        <v>0</v>
      </c>
      <c r="K58" s="30">
        <f t="shared" si="8"/>
        <v>0</v>
      </c>
      <c r="L58" s="30">
        <f t="shared" si="9"/>
        <v>0</v>
      </c>
      <c r="N58" s="30">
        <f t="shared" si="10"/>
        <v>0</v>
      </c>
      <c r="O58" s="31">
        <f t="shared" si="11"/>
        <v>0</v>
      </c>
      <c r="R58" s="30" t="s">
        <v>96</v>
      </c>
      <c r="X58" s="30" t="s">
        <v>96</v>
      </c>
      <c r="Y58" s="31"/>
      <c r="Z58" s="31"/>
      <c r="AA58" s="31"/>
      <c r="AB58" s="31"/>
      <c r="AC58" s="31"/>
      <c r="AD58" s="30" t="s">
        <v>96</v>
      </c>
      <c r="AK58" s="31">
        <v>250794</v>
      </c>
      <c r="AL58" s="31">
        <v>250794</v>
      </c>
      <c r="AM58" s="31">
        <v>250794</v>
      </c>
      <c r="AN58" s="31">
        <v>250794</v>
      </c>
      <c r="AO58" s="31">
        <v>250794</v>
      </c>
      <c r="AP58" s="30" t="s">
        <v>96</v>
      </c>
    </row>
    <row r="59" spans="1:42" ht="12.75">
      <c r="A59" s="41" t="s">
        <v>141</v>
      </c>
      <c r="B59" s="30">
        <v>0</v>
      </c>
      <c r="C59" s="30">
        <v>0</v>
      </c>
      <c r="D59" s="30">
        <v>0</v>
      </c>
      <c r="E59" s="30">
        <v>0</v>
      </c>
      <c r="F59" s="30">
        <v>0</v>
      </c>
      <c r="G59" s="30">
        <v>0</v>
      </c>
      <c r="H59" s="30">
        <v>0</v>
      </c>
      <c r="I59" s="30">
        <v>0</v>
      </c>
      <c r="K59" s="30">
        <f t="shared" si="8"/>
        <v>0</v>
      </c>
      <c r="L59" s="30">
        <f t="shared" si="9"/>
        <v>0</v>
      </c>
      <c r="N59" s="30">
        <f t="shared" si="10"/>
        <v>0</v>
      </c>
      <c r="O59" s="31">
        <f t="shared" si="11"/>
        <v>0</v>
      </c>
      <c r="R59" s="30" t="s">
        <v>96</v>
      </c>
      <c r="S59" s="31"/>
      <c r="T59" s="31"/>
      <c r="U59" s="31"/>
      <c r="V59" s="31"/>
      <c r="W59" s="31"/>
      <c r="X59" s="30" t="s">
        <v>96</v>
      </c>
      <c r="AD59" s="30" t="s">
        <v>96</v>
      </c>
      <c r="AK59" s="30">
        <v>12339</v>
      </c>
      <c r="AL59" s="30">
        <v>11441</v>
      </c>
      <c r="AM59" s="30">
        <v>12767</v>
      </c>
      <c r="AN59" s="30">
        <v>11862</v>
      </c>
      <c r="AO59" s="30">
        <v>12663</v>
      </c>
      <c r="AP59" s="30" t="s">
        <v>96</v>
      </c>
    </row>
    <row r="60" spans="1:25" ht="12.75">
      <c r="A60" s="41" t="s">
        <v>10</v>
      </c>
      <c r="B60" s="30">
        <v>19</v>
      </c>
      <c r="C60" s="30">
        <v>16</v>
      </c>
      <c r="D60" s="30">
        <v>15</v>
      </c>
      <c r="E60" s="30">
        <v>140</v>
      </c>
      <c r="F60" s="30">
        <v>19</v>
      </c>
      <c r="G60" s="30">
        <v>16</v>
      </c>
      <c r="H60" s="30">
        <v>22</v>
      </c>
      <c r="I60" s="30">
        <v>140</v>
      </c>
      <c r="K60" s="30">
        <f t="shared" si="8"/>
        <v>69375140</v>
      </c>
      <c r="L60" s="30">
        <f t="shared" si="9"/>
        <v>69382140</v>
      </c>
      <c r="N60" s="30">
        <f t="shared" si="10"/>
        <v>7000</v>
      </c>
      <c r="O60" s="31">
        <f t="shared" si="11"/>
        <v>7</v>
      </c>
      <c r="R60" s="30" t="s">
        <v>103</v>
      </c>
      <c r="Y60" s="31"/>
    </row>
    <row r="61" spans="1:25" ht="12.75">
      <c r="A61" s="41" t="s">
        <v>25</v>
      </c>
      <c r="B61" s="30">
        <v>19</v>
      </c>
      <c r="C61" s="30">
        <v>51</v>
      </c>
      <c r="D61" s="30">
        <v>33</v>
      </c>
      <c r="E61" s="30">
        <v>750</v>
      </c>
      <c r="F61" s="30">
        <v>19</v>
      </c>
      <c r="G61" s="30">
        <v>59</v>
      </c>
      <c r="H61" s="30">
        <v>28</v>
      </c>
      <c r="I61" s="30">
        <v>765</v>
      </c>
      <c r="K61" s="30">
        <f t="shared" si="8"/>
        <v>71493750</v>
      </c>
      <c r="L61" s="30">
        <f t="shared" si="9"/>
        <v>71968765</v>
      </c>
      <c r="N61" s="30">
        <f t="shared" si="10"/>
        <v>475015</v>
      </c>
      <c r="O61" s="31">
        <f t="shared" si="11"/>
        <v>475.015</v>
      </c>
      <c r="R61" s="30" t="s">
        <v>103</v>
      </c>
      <c r="Y61" s="31"/>
    </row>
    <row r="62" spans="1:25" ht="12.75">
      <c r="A62" s="41" t="s">
        <v>1</v>
      </c>
      <c r="B62" s="30">
        <v>19</v>
      </c>
      <c r="C62" s="30">
        <v>22</v>
      </c>
      <c r="D62" s="30">
        <v>45</v>
      </c>
      <c r="E62" s="30">
        <v>546</v>
      </c>
      <c r="F62" s="30">
        <v>19</v>
      </c>
      <c r="G62" s="30">
        <v>23</v>
      </c>
      <c r="H62" s="30">
        <v>30</v>
      </c>
      <c r="I62" s="30">
        <v>500</v>
      </c>
      <c r="K62" s="30">
        <f t="shared" si="8"/>
        <v>69765546</v>
      </c>
      <c r="L62" s="30">
        <f t="shared" si="9"/>
        <v>69810500</v>
      </c>
      <c r="N62" s="30">
        <f t="shared" si="10"/>
        <v>44954</v>
      </c>
      <c r="O62" s="31">
        <f t="shared" si="11"/>
        <v>44.954</v>
      </c>
      <c r="R62" s="30" t="s">
        <v>103</v>
      </c>
      <c r="Y62" s="31"/>
    </row>
    <row r="63" spans="1:25" ht="12.75">
      <c r="A63" s="41" t="s">
        <v>17</v>
      </c>
      <c r="B63" s="30">
        <v>19</v>
      </c>
      <c r="C63" s="30">
        <v>24</v>
      </c>
      <c r="D63" s="30">
        <v>16</v>
      </c>
      <c r="E63" s="30">
        <v>515</v>
      </c>
      <c r="F63" s="30">
        <v>19</v>
      </c>
      <c r="G63" s="30">
        <v>24</v>
      </c>
      <c r="H63" s="30">
        <v>23</v>
      </c>
      <c r="I63" s="30">
        <v>515</v>
      </c>
      <c r="K63" s="30">
        <f t="shared" si="8"/>
        <v>69856515</v>
      </c>
      <c r="L63" s="30">
        <f t="shared" si="9"/>
        <v>69863515</v>
      </c>
      <c r="N63" s="30">
        <f t="shared" si="10"/>
        <v>7000</v>
      </c>
      <c r="O63" s="31">
        <f t="shared" si="11"/>
        <v>7</v>
      </c>
      <c r="R63" s="30" t="s">
        <v>103</v>
      </c>
      <c r="Y63" s="31"/>
    </row>
    <row r="64" spans="1:47" ht="12.75">
      <c r="A64" s="41" t="s">
        <v>14</v>
      </c>
      <c r="B64" s="30">
        <v>0</v>
      </c>
      <c r="C64" s="30">
        <v>0</v>
      </c>
      <c r="D64" s="30">
        <v>0</v>
      </c>
      <c r="E64" s="30">
        <v>0</v>
      </c>
      <c r="F64" s="30">
        <v>0</v>
      </c>
      <c r="G64" s="30">
        <v>0</v>
      </c>
      <c r="H64" s="30">
        <v>0</v>
      </c>
      <c r="I64" s="30">
        <v>0</v>
      </c>
      <c r="K64" s="30">
        <f t="shared" si="8"/>
        <v>0</v>
      </c>
      <c r="L64" s="30">
        <f t="shared" si="9"/>
        <v>0</v>
      </c>
      <c r="N64" s="30">
        <f t="shared" si="10"/>
        <v>0</v>
      </c>
      <c r="O64" s="31">
        <f t="shared" si="11"/>
        <v>0</v>
      </c>
      <c r="S64" s="30">
        <v>463</v>
      </c>
      <c r="T64" s="30">
        <v>922</v>
      </c>
      <c r="U64" s="30">
        <v>469</v>
      </c>
      <c r="V64" s="30">
        <v>477</v>
      </c>
      <c r="W64" s="30">
        <v>458</v>
      </c>
      <c r="X64" s="31" t="s">
        <v>96</v>
      </c>
      <c r="AD64" s="30" t="s">
        <v>96</v>
      </c>
      <c r="AK64" s="30">
        <v>401</v>
      </c>
      <c r="AL64" s="30">
        <v>804</v>
      </c>
      <c r="AM64" s="30">
        <v>401</v>
      </c>
      <c r="AN64" s="30">
        <v>401</v>
      </c>
      <c r="AO64" s="30">
        <v>804</v>
      </c>
      <c r="AQ64" s="30">
        <v>612</v>
      </c>
      <c r="AR64" s="30">
        <v>615</v>
      </c>
      <c r="AS64" s="30">
        <v>615</v>
      </c>
      <c r="AT64" s="30">
        <v>612</v>
      </c>
      <c r="AU64" s="30">
        <v>615</v>
      </c>
    </row>
    <row r="65" spans="1:25" ht="12.75">
      <c r="A65" s="41" t="s">
        <v>26</v>
      </c>
      <c r="B65" s="30">
        <v>19</v>
      </c>
      <c r="C65" s="30">
        <v>27</v>
      </c>
      <c r="D65" s="30">
        <v>59</v>
      </c>
      <c r="E65" s="30">
        <v>734</v>
      </c>
      <c r="F65" s="30">
        <v>19</v>
      </c>
      <c r="G65" s="30">
        <v>28</v>
      </c>
      <c r="H65" s="30">
        <v>6</v>
      </c>
      <c r="I65" s="30">
        <v>734</v>
      </c>
      <c r="K65" s="30">
        <f t="shared" si="8"/>
        <v>70079734</v>
      </c>
      <c r="L65" s="30">
        <f t="shared" si="9"/>
        <v>70086734</v>
      </c>
      <c r="N65" s="30">
        <f t="shared" si="10"/>
        <v>7000</v>
      </c>
      <c r="O65" s="31">
        <f t="shared" si="11"/>
        <v>7</v>
      </c>
      <c r="R65" s="30" t="s">
        <v>103</v>
      </c>
      <c r="Y65" s="31"/>
    </row>
    <row r="66" spans="1:47" ht="12.75">
      <c r="A66" s="41" t="s">
        <v>16</v>
      </c>
      <c r="B66" s="30">
        <v>0</v>
      </c>
      <c r="C66" s="30">
        <v>0</v>
      </c>
      <c r="D66" s="30">
        <v>0</v>
      </c>
      <c r="E66" s="30">
        <v>0</v>
      </c>
      <c r="F66" s="30">
        <v>0</v>
      </c>
      <c r="G66" s="30">
        <v>0</v>
      </c>
      <c r="H66" s="30">
        <v>0</v>
      </c>
      <c r="I66" s="30">
        <v>0</v>
      </c>
      <c r="K66" s="30">
        <f t="shared" si="8"/>
        <v>0</v>
      </c>
      <c r="L66" s="30">
        <f t="shared" si="9"/>
        <v>0</v>
      </c>
      <c r="N66" s="30">
        <f t="shared" si="10"/>
        <v>0</v>
      </c>
      <c r="O66" s="31">
        <f t="shared" si="11"/>
        <v>0</v>
      </c>
      <c r="S66" s="30">
        <v>945</v>
      </c>
      <c r="T66" s="30">
        <v>479</v>
      </c>
      <c r="U66" s="30">
        <v>475</v>
      </c>
      <c r="V66" s="30">
        <v>469</v>
      </c>
      <c r="W66" s="30">
        <v>914</v>
      </c>
      <c r="Y66" s="31">
        <v>359</v>
      </c>
      <c r="Z66" s="31">
        <v>719</v>
      </c>
      <c r="AA66" s="31">
        <v>718</v>
      </c>
      <c r="AB66" s="31">
        <v>359</v>
      </c>
      <c r="AC66" s="31">
        <v>359</v>
      </c>
      <c r="AE66" s="30">
        <v>202</v>
      </c>
      <c r="AF66" s="30">
        <v>101</v>
      </c>
      <c r="AG66" s="30">
        <v>101</v>
      </c>
      <c r="AH66" s="30">
        <v>101</v>
      </c>
      <c r="AI66" s="30">
        <v>202</v>
      </c>
      <c r="AK66" s="30">
        <v>804</v>
      </c>
      <c r="AL66" s="33">
        <v>401</v>
      </c>
      <c r="AM66" s="30">
        <v>401</v>
      </c>
      <c r="AN66" s="33">
        <v>401</v>
      </c>
      <c r="AO66" s="30">
        <v>401</v>
      </c>
      <c r="AQ66" s="30">
        <v>611</v>
      </c>
      <c r="AR66" s="30">
        <v>1224</v>
      </c>
      <c r="AS66" s="30">
        <v>613</v>
      </c>
      <c r="AT66" s="30">
        <v>612</v>
      </c>
      <c r="AU66" s="30">
        <v>1228</v>
      </c>
    </row>
    <row r="67" spans="1:47" ht="12.75">
      <c r="A67" s="41" t="s">
        <v>13</v>
      </c>
      <c r="B67" s="30">
        <v>19</v>
      </c>
      <c r="C67" s="30">
        <v>18</v>
      </c>
      <c r="D67" s="30">
        <v>38</v>
      </c>
      <c r="E67" s="30">
        <v>859</v>
      </c>
      <c r="F67" s="30">
        <v>19</v>
      </c>
      <c r="G67" s="30">
        <v>18</v>
      </c>
      <c r="H67" s="30">
        <v>45</v>
      </c>
      <c r="I67" s="30">
        <v>859</v>
      </c>
      <c r="K67" s="30">
        <f t="shared" si="8"/>
        <v>69518859</v>
      </c>
      <c r="L67" s="30">
        <f t="shared" si="9"/>
        <v>69525859</v>
      </c>
      <c r="N67" s="30">
        <f t="shared" si="10"/>
        <v>7000</v>
      </c>
      <c r="O67" s="31">
        <f t="shared" si="11"/>
        <v>7</v>
      </c>
      <c r="S67" s="30">
        <v>1597</v>
      </c>
      <c r="T67" s="30">
        <v>1598</v>
      </c>
      <c r="U67" s="30">
        <v>1575</v>
      </c>
      <c r="V67" s="30">
        <v>1554</v>
      </c>
      <c r="W67" s="30">
        <v>1616</v>
      </c>
      <c r="X67" s="31" t="s">
        <v>96</v>
      </c>
      <c r="AD67" s="30" t="s">
        <v>96</v>
      </c>
      <c r="AK67" s="30">
        <v>1425</v>
      </c>
      <c r="AL67" s="30">
        <v>1425</v>
      </c>
      <c r="AM67" s="30">
        <v>1425</v>
      </c>
      <c r="AN67" s="30">
        <v>1425</v>
      </c>
      <c r="AO67" s="30">
        <v>1425</v>
      </c>
      <c r="AQ67" s="30">
        <v>1991</v>
      </c>
      <c r="AR67" s="30">
        <v>2002</v>
      </c>
      <c r="AS67" s="30">
        <v>1995</v>
      </c>
      <c r="AT67" s="30">
        <v>2000</v>
      </c>
      <c r="AU67" s="30">
        <v>1996</v>
      </c>
    </row>
    <row r="68" spans="1:47" ht="12.75">
      <c r="A68" s="41" t="s">
        <v>12</v>
      </c>
      <c r="B68" s="30">
        <v>19</v>
      </c>
      <c r="C68" s="30">
        <v>18</v>
      </c>
      <c r="D68" s="30">
        <v>3</v>
      </c>
      <c r="E68" s="30">
        <v>953</v>
      </c>
      <c r="F68" s="30">
        <v>19</v>
      </c>
      <c r="G68" s="30">
        <v>18</v>
      </c>
      <c r="H68" s="30">
        <v>26</v>
      </c>
      <c r="I68" s="30">
        <v>968</v>
      </c>
      <c r="K68" s="30">
        <f t="shared" si="8"/>
        <v>69483953</v>
      </c>
      <c r="L68" s="30">
        <f t="shared" si="9"/>
        <v>69506968</v>
      </c>
      <c r="N68" s="30">
        <f t="shared" si="10"/>
        <v>23015</v>
      </c>
      <c r="O68" s="31">
        <f t="shared" si="11"/>
        <v>23.015</v>
      </c>
      <c r="S68" s="30">
        <v>2387</v>
      </c>
      <c r="T68" s="30">
        <v>2329</v>
      </c>
      <c r="U68" s="30">
        <v>2398</v>
      </c>
      <c r="V68" s="30">
        <v>2380</v>
      </c>
      <c r="W68" s="30">
        <v>2394</v>
      </c>
      <c r="X68" s="31" t="s">
        <v>96</v>
      </c>
      <c r="AD68" s="30" t="s">
        <v>96</v>
      </c>
      <c r="AK68" s="30">
        <v>2040</v>
      </c>
      <c r="AL68" s="30">
        <v>2040</v>
      </c>
      <c r="AM68" s="30">
        <v>2040</v>
      </c>
      <c r="AN68" s="30">
        <v>2040</v>
      </c>
      <c r="AO68" s="30">
        <v>2040</v>
      </c>
      <c r="AQ68" s="30">
        <v>3162</v>
      </c>
      <c r="AR68" s="30">
        <v>3191</v>
      </c>
      <c r="AS68" s="30">
        <v>3173</v>
      </c>
      <c r="AT68" s="30">
        <v>3177</v>
      </c>
      <c r="AU68" s="30">
        <v>3162</v>
      </c>
    </row>
    <row r="69" spans="1:47" ht="12.75">
      <c r="A69" s="41" t="s">
        <v>11</v>
      </c>
      <c r="B69" s="30">
        <v>19</v>
      </c>
      <c r="C69" s="30">
        <v>16</v>
      </c>
      <c r="D69" s="30">
        <v>54</v>
      </c>
      <c r="E69" s="30">
        <v>234</v>
      </c>
      <c r="F69" s="30">
        <v>19</v>
      </c>
      <c r="G69" s="30">
        <v>17</v>
      </c>
      <c r="H69" s="30">
        <v>23</v>
      </c>
      <c r="I69" s="30">
        <v>234</v>
      </c>
      <c r="K69" s="30">
        <f t="shared" si="8"/>
        <v>69414234</v>
      </c>
      <c r="L69" s="30">
        <f t="shared" si="9"/>
        <v>69443234</v>
      </c>
      <c r="N69" s="30">
        <f t="shared" si="10"/>
        <v>29000</v>
      </c>
      <c r="O69" s="31">
        <f t="shared" si="11"/>
        <v>29</v>
      </c>
      <c r="S69" s="30">
        <v>114705</v>
      </c>
      <c r="T69" s="30">
        <v>56795</v>
      </c>
      <c r="U69" s="30">
        <v>57722</v>
      </c>
      <c r="V69" s="30">
        <v>56795</v>
      </c>
      <c r="W69" s="30">
        <v>118598</v>
      </c>
      <c r="Y69" s="31">
        <v>88932</v>
      </c>
      <c r="Z69" s="31">
        <v>44373</v>
      </c>
      <c r="AA69" s="31">
        <v>44373</v>
      </c>
      <c r="AB69" s="31">
        <v>44373</v>
      </c>
      <c r="AC69" s="31">
        <v>44373</v>
      </c>
      <c r="AE69" s="30">
        <v>3856</v>
      </c>
      <c r="AF69" s="30">
        <v>3875</v>
      </c>
      <c r="AG69" s="30">
        <v>7750</v>
      </c>
      <c r="AH69" s="30">
        <v>7731</v>
      </c>
      <c r="AI69" s="30">
        <v>7731</v>
      </c>
      <c r="AK69" s="30">
        <v>99439</v>
      </c>
      <c r="AL69" s="30">
        <v>49626</v>
      </c>
      <c r="AM69" s="30">
        <v>99439</v>
      </c>
      <c r="AN69" s="30">
        <v>49626</v>
      </c>
      <c r="AO69" s="30">
        <v>49626</v>
      </c>
      <c r="AQ69" s="30">
        <v>75646</v>
      </c>
      <c r="AR69" s="30">
        <v>152528</v>
      </c>
      <c r="AS69" s="30">
        <v>75646</v>
      </c>
      <c r="AT69" s="30">
        <v>151477</v>
      </c>
      <c r="AU69" s="30">
        <v>76077</v>
      </c>
    </row>
    <row r="71" spans="2:41" ht="12.75">
      <c r="B71" s="28" t="s">
        <v>131</v>
      </c>
      <c r="C71" s="28"/>
      <c r="D71" s="28"/>
      <c r="E71" s="28"/>
      <c r="F71" s="28"/>
      <c r="G71" s="28"/>
      <c r="H71" s="28"/>
      <c r="I71" s="28"/>
      <c r="J71" s="28"/>
      <c r="K71" s="28"/>
      <c r="L71" s="28"/>
      <c r="M71" s="28"/>
      <c r="N71" s="28"/>
      <c r="O71" s="28"/>
      <c r="P71" s="28"/>
      <c r="Q71" s="28"/>
      <c r="R71" s="28"/>
      <c r="S71" s="28" t="s">
        <v>200</v>
      </c>
      <c r="T71" s="28"/>
      <c r="U71" s="28"/>
      <c r="V71" s="28"/>
      <c r="W71" s="28"/>
      <c r="X71" s="28"/>
      <c r="Y71" s="28" t="s">
        <v>201</v>
      </c>
      <c r="Z71" s="28"/>
      <c r="AA71" s="28"/>
      <c r="AB71" s="28"/>
      <c r="AC71" s="28"/>
      <c r="AD71" s="28"/>
      <c r="AE71" s="28" t="s">
        <v>132</v>
      </c>
      <c r="AF71" s="28"/>
      <c r="AG71" s="28"/>
      <c r="AH71" s="28"/>
      <c r="AI71" s="28"/>
      <c r="AK71" s="28" t="s">
        <v>202</v>
      </c>
      <c r="AL71" s="28"/>
      <c r="AM71" s="28"/>
      <c r="AN71" s="28"/>
      <c r="AO71" s="28"/>
    </row>
    <row r="72" spans="2:41" ht="12.75">
      <c r="B72" s="28" t="s">
        <v>61</v>
      </c>
      <c r="C72" s="28" t="s">
        <v>60</v>
      </c>
      <c r="D72" s="28" t="s">
        <v>58</v>
      </c>
      <c r="E72" s="28" t="s">
        <v>59</v>
      </c>
      <c r="F72" s="28" t="s">
        <v>62</v>
      </c>
      <c r="G72" s="28" t="s">
        <v>63</v>
      </c>
      <c r="H72" s="28" t="s">
        <v>64</v>
      </c>
      <c r="I72" s="28" t="s">
        <v>65</v>
      </c>
      <c r="J72" s="28"/>
      <c r="K72" s="28" t="s">
        <v>66</v>
      </c>
      <c r="L72" s="28" t="s">
        <v>67</v>
      </c>
      <c r="M72" s="28"/>
      <c r="N72" s="28" t="s">
        <v>68</v>
      </c>
      <c r="O72" s="28" t="s">
        <v>69</v>
      </c>
      <c r="P72" s="28"/>
      <c r="Q72" s="28"/>
      <c r="R72" s="28"/>
      <c r="S72" s="28" t="s">
        <v>71</v>
      </c>
      <c r="T72" s="28" t="s">
        <v>72</v>
      </c>
      <c r="U72" s="28" t="s">
        <v>73</v>
      </c>
      <c r="V72" s="28" t="s">
        <v>74</v>
      </c>
      <c r="W72" s="28" t="s">
        <v>75</v>
      </c>
      <c r="X72" s="28"/>
      <c r="Y72" s="28" t="s">
        <v>71</v>
      </c>
      <c r="Z72" s="28" t="s">
        <v>72</v>
      </c>
      <c r="AA72" s="28" t="s">
        <v>73</v>
      </c>
      <c r="AB72" s="28" t="s">
        <v>74</v>
      </c>
      <c r="AC72" s="28" t="s">
        <v>75</v>
      </c>
      <c r="AD72" s="28"/>
      <c r="AE72" s="28" t="s">
        <v>71</v>
      </c>
      <c r="AF72" s="28" t="s">
        <v>72</v>
      </c>
      <c r="AG72" s="28" t="s">
        <v>73</v>
      </c>
      <c r="AH72" s="28" t="s">
        <v>74</v>
      </c>
      <c r="AI72" s="28" t="s">
        <v>75</v>
      </c>
      <c r="AK72" s="28" t="s">
        <v>71</v>
      </c>
      <c r="AL72" s="28" t="s">
        <v>72</v>
      </c>
      <c r="AM72" s="28" t="s">
        <v>73</v>
      </c>
      <c r="AN72" s="28" t="s">
        <v>74</v>
      </c>
      <c r="AO72" s="28" t="s">
        <v>75</v>
      </c>
    </row>
    <row r="73" spans="1:41" ht="12.75">
      <c r="A73" s="40" t="s">
        <v>125</v>
      </c>
      <c r="O73" s="31"/>
      <c r="AC73"/>
      <c r="AE73"/>
      <c r="AF73"/>
      <c r="AG73"/>
      <c r="AH73"/>
      <c r="AI73"/>
      <c r="AK73"/>
      <c r="AL73"/>
      <c r="AM73"/>
      <c r="AN73"/>
      <c r="AO73"/>
    </row>
    <row r="74" spans="1:41" ht="12.75">
      <c r="A74" s="41" t="s">
        <v>40</v>
      </c>
      <c r="B74" s="30">
        <v>20</v>
      </c>
      <c r="C74" s="30">
        <v>12</v>
      </c>
      <c r="D74" s="30">
        <v>45</v>
      </c>
      <c r="E74" s="30">
        <v>671</v>
      </c>
      <c r="F74" s="30">
        <v>20</v>
      </c>
      <c r="G74" s="30">
        <v>12</v>
      </c>
      <c r="H74" s="30">
        <v>52</v>
      </c>
      <c r="I74" s="30">
        <v>671</v>
      </c>
      <c r="K74" s="30">
        <f aca="true" t="shared" si="12" ref="K74:K105">B74*60*60*1000+C74*60*1000+D74*1000+E74</f>
        <v>72765671</v>
      </c>
      <c r="L74" s="30">
        <f aca="true" t="shared" si="13" ref="L74:L105">F74*60*60*1000+G74*60*1000+H74*1000+I74</f>
        <v>72772671</v>
      </c>
      <c r="N74" s="30">
        <f aca="true" t="shared" si="14" ref="N74:N105">L74-K74</f>
        <v>7000</v>
      </c>
      <c r="O74" s="31">
        <f aca="true" t="shared" si="15" ref="O74:O105">N74/1000</f>
        <v>7</v>
      </c>
      <c r="R74" s="30" t="s">
        <v>103</v>
      </c>
      <c r="AC74"/>
      <c r="AE74"/>
      <c r="AF74"/>
      <c r="AG74"/>
      <c r="AH74"/>
      <c r="AI74"/>
      <c r="AK74"/>
      <c r="AL74"/>
      <c r="AM74"/>
      <c r="AN74"/>
      <c r="AO74"/>
    </row>
    <row r="75" spans="1:41" ht="12.75">
      <c r="A75" s="41" t="s">
        <v>19</v>
      </c>
      <c r="B75" s="30">
        <v>20</v>
      </c>
      <c r="C75" s="30">
        <v>22</v>
      </c>
      <c r="D75" s="30">
        <v>20</v>
      </c>
      <c r="E75" s="30">
        <v>484</v>
      </c>
      <c r="F75" s="30">
        <v>20</v>
      </c>
      <c r="G75" s="30">
        <v>22</v>
      </c>
      <c r="H75" s="30">
        <v>32</v>
      </c>
      <c r="I75" s="30">
        <v>484</v>
      </c>
      <c r="K75" s="30">
        <f t="shared" si="12"/>
        <v>73340484</v>
      </c>
      <c r="L75" s="30">
        <f t="shared" si="13"/>
        <v>73352484</v>
      </c>
      <c r="N75" s="30">
        <f t="shared" si="14"/>
        <v>12000</v>
      </c>
      <c r="O75" s="31">
        <f t="shared" si="15"/>
        <v>12</v>
      </c>
      <c r="R75" s="30" t="s">
        <v>103</v>
      </c>
      <c r="AC75"/>
      <c r="AE75"/>
      <c r="AF75"/>
      <c r="AG75"/>
      <c r="AH75"/>
      <c r="AI75"/>
      <c r="AK75"/>
      <c r="AL75"/>
      <c r="AM75"/>
      <c r="AN75"/>
      <c r="AO75"/>
    </row>
    <row r="76" spans="1:41" ht="12.75">
      <c r="A76" s="41" t="s">
        <v>76</v>
      </c>
      <c r="B76" s="30">
        <v>0</v>
      </c>
      <c r="C76" s="30">
        <v>0</v>
      </c>
      <c r="D76" s="30">
        <v>0</v>
      </c>
      <c r="E76" s="30">
        <v>0</v>
      </c>
      <c r="F76" s="30">
        <v>0</v>
      </c>
      <c r="G76" s="30">
        <v>0</v>
      </c>
      <c r="H76" s="30">
        <v>0</v>
      </c>
      <c r="I76" s="30">
        <v>0</v>
      </c>
      <c r="K76" s="30">
        <f t="shared" si="12"/>
        <v>0</v>
      </c>
      <c r="L76" s="30">
        <f t="shared" si="13"/>
        <v>0</v>
      </c>
      <c r="N76" s="30">
        <f t="shared" si="14"/>
        <v>0</v>
      </c>
      <c r="O76" s="31">
        <f t="shared" si="15"/>
        <v>0</v>
      </c>
      <c r="S76" s="30">
        <v>851</v>
      </c>
      <c r="T76" s="30">
        <v>811</v>
      </c>
      <c r="U76" s="30">
        <v>1673</v>
      </c>
      <c r="V76" s="30">
        <v>850</v>
      </c>
      <c r="W76" s="30">
        <v>1773</v>
      </c>
      <c r="Y76" s="30">
        <v>493</v>
      </c>
      <c r="Z76" s="30">
        <v>492</v>
      </c>
      <c r="AA76" s="30">
        <v>493</v>
      </c>
      <c r="AB76" s="30">
        <v>986</v>
      </c>
      <c r="AC76" s="30">
        <v>987</v>
      </c>
      <c r="AE76" s="30">
        <v>142</v>
      </c>
      <c r="AF76" s="30">
        <v>284</v>
      </c>
      <c r="AG76" s="30">
        <v>142</v>
      </c>
      <c r="AH76" s="30">
        <v>142</v>
      </c>
      <c r="AI76" s="30">
        <v>142</v>
      </c>
      <c r="AK76" s="30">
        <v>976</v>
      </c>
      <c r="AL76" s="30">
        <v>1963</v>
      </c>
      <c r="AM76" s="30">
        <v>1974</v>
      </c>
      <c r="AN76" s="30">
        <v>982</v>
      </c>
      <c r="AO76" s="30">
        <v>988</v>
      </c>
    </row>
    <row r="77" spans="1:41" ht="12.75">
      <c r="A77" s="41" t="s">
        <v>82</v>
      </c>
      <c r="B77" s="30">
        <v>0</v>
      </c>
      <c r="C77" s="30">
        <v>0</v>
      </c>
      <c r="D77" s="30">
        <v>0</v>
      </c>
      <c r="E77" s="30">
        <v>0</v>
      </c>
      <c r="F77" s="30">
        <v>0</v>
      </c>
      <c r="G77" s="30">
        <v>0</v>
      </c>
      <c r="H77" s="30">
        <v>0</v>
      </c>
      <c r="I77" s="30">
        <v>0</v>
      </c>
      <c r="K77" s="30">
        <f t="shared" si="12"/>
        <v>0</v>
      </c>
      <c r="L77" s="30">
        <f t="shared" si="13"/>
        <v>0</v>
      </c>
      <c r="N77" s="30">
        <f t="shared" si="14"/>
        <v>0</v>
      </c>
      <c r="O77" s="31">
        <f t="shared" si="15"/>
        <v>0</v>
      </c>
      <c r="S77" s="30">
        <v>1611</v>
      </c>
      <c r="T77" s="30">
        <v>1743</v>
      </c>
      <c r="U77" s="30">
        <v>860</v>
      </c>
      <c r="V77" s="30">
        <v>1546</v>
      </c>
      <c r="W77" s="30">
        <v>757</v>
      </c>
      <c r="Y77" s="30">
        <v>986</v>
      </c>
      <c r="Z77" s="30">
        <v>987</v>
      </c>
      <c r="AA77" s="30">
        <v>492</v>
      </c>
      <c r="AB77" s="30">
        <v>493</v>
      </c>
      <c r="AC77" s="30">
        <v>492</v>
      </c>
      <c r="AE77" s="7">
        <v>142</v>
      </c>
      <c r="AF77" s="7">
        <v>284</v>
      </c>
      <c r="AG77" s="7">
        <v>284</v>
      </c>
      <c r="AH77" s="7">
        <v>284</v>
      </c>
      <c r="AI77" s="7">
        <v>142</v>
      </c>
      <c r="AK77" s="7">
        <v>992</v>
      </c>
      <c r="AL77" s="7">
        <v>978</v>
      </c>
      <c r="AM77" s="7">
        <v>1961</v>
      </c>
      <c r="AN77" s="7">
        <v>1975</v>
      </c>
      <c r="AO77" s="7">
        <v>975</v>
      </c>
    </row>
    <row r="78" spans="1:41" ht="12.75">
      <c r="A78" s="41" t="s">
        <v>29</v>
      </c>
      <c r="B78" s="30">
        <v>20</v>
      </c>
      <c r="C78" s="30">
        <v>5</v>
      </c>
      <c r="D78" s="30">
        <v>27</v>
      </c>
      <c r="E78" s="30">
        <v>812</v>
      </c>
      <c r="F78" s="30">
        <v>20</v>
      </c>
      <c r="G78" s="30">
        <v>5</v>
      </c>
      <c r="H78" s="30">
        <v>42</v>
      </c>
      <c r="I78" s="30">
        <v>828</v>
      </c>
      <c r="K78" s="30">
        <f t="shared" si="12"/>
        <v>72327812</v>
      </c>
      <c r="L78" s="30">
        <f t="shared" si="13"/>
        <v>72342828</v>
      </c>
      <c r="N78" s="30">
        <f t="shared" si="14"/>
        <v>15016</v>
      </c>
      <c r="O78" s="31">
        <f t="shared" si="15"/>
        <v>15.016</v>
      </c>
      <c r="R78" s="30" t="s">
        <v>103</v>
      </c>
      <c r="AC78" s="7"/>
      <c r="AE78" s="7"/>
      <c r="AF78" s="7"/>
      <c r="AG78" s="7"/>
      <c r="AH78" s="7"/>
      <c r="AI78" s="7"/>
      <c r="AK78" s="7"/>
      <c r="AL78" s="7"/>
      <c r="AM78" s="7"/>
      <c r="AN78" s="7"/>
      <c r="AO78" s="7"/>
    </row>
    <row r="79" spans="1:41" ht="12.75">
      <c r="A79" s="41" t="s">
        <v>27</v>
      </c>
      <c r="B79" s="30">
        <v>20</v>
      </c>
      <c r="C79" s="30">
        <v>3</v>
      </c>
      <c r="D79" s="30">
        <v>17</v>
      </c>
      <c r="E79" s="30">
        <v>15</v>
      </c>
      <c r="F79" s="30">
        <v>20</v>
      </c>
      <c r="G79" s="30">
        <v>3</v>
      </c>
      <c r="H79" s="30">
        <v>46</v>
      </c>
      <c r="I79" s="30">
        <v>984</v>
      </c>
      <c r="K79" s="30">
        <f t="shared" si="12"/>
        <v>72197015</v>
      </c>
      <c r="L79" s="30">
        <f t="shared" si="13"/>
        <v>72226984</v>
      </c>
      <c r="N79" s="30">
        <f t="shared" si="14"/>
        <v>29969</v>
      </c>
      <c r="O79" s="31">
        <f t="shared" si="15"/>
        <v>29.969</v>
      </c>
      <c r="S79" s="30">
        <v>18260</v>
      </c>
      <c r="T79" s="30">
        <v>18260</v>
      </c>
      <c r="U79" s="30">
        <v>18260</v>
      </c>
      <c r="V79" s="30">
        <v>18260</v>
      </c>
      <c r="W79" s="30">
        <v>18260</v>
      </c>
      <c r="Y79" s="30">
        <v>18260</v>
      </c>
      <c r="Z79" s="30">
        <v>18260</v>
      </c>
      <c r="AA79" s="30">
        <v>18260</v>
      </c>
      <c r="AB79" s="30">
        <v>18260</v>
      </c>
      <c r="AC79" s="30">
        <v>18260</v>
      </c>
      <c r="AE79" s="7">
        <v>5403</v>
      </c>
      <c r="AF79" s="7">
        <v>5403</v>
      </c>
      <c r="AG79" s="7">
        <v>5403</v>
      </c>
      <c r="AH79" s="7">
        <v>5403</v>
      </c>
      <c r="AI79" s="7">
        <v>5403</v>
      </c>
      <c r="AK79" s="7">
        <v>17996</v>
      </c>
      <c r="AL79" s="7">
        <v>17996</v>
      </c>
      <c r="AM79" s="7">
        <v>17996</v>
      </c>
      <c r="AN79" s="7">
        <v>17996</v>
      </c>
      <c r="AO79" s="7">
        <v>17996</v>
      </c>
    </row>
    <row r="80" spans="1:41" ht="12.75">
      <c r="A80" s="41" t="s">
        <v>83</v>
      </c>
      <c r="B80" s="30">
        <v>0</v>
      </c>
      <c r="C80" s="30">
        <v>0</v>
      </c>
      <c r="D80" s="30">
        <v>0</v>
      </c>
      <c r="E80" s="30">
        <v>0</v>
      </c>
      <c r="F80" s="30">
        <v>0</v>
      </c>
      <c r="G80" s="30">
        <v>0</v>
      </c>
      <c r="H80" s="30">
        <v>0</v>
      </c>
      <c r="I80" s="30">
        <v>0</v>
      </c>
      <c r="K80" s="30">
        <f t="shared" si="12"/>
        <v>0</v>
      </c>
      <c r="L80" s="30">
        <f t="shared" si="13"/>
        <v>0</v>
      </c>
      <c r="N80" s="30">
        <f t="shared" si="14"/>
        <v>0</v>
      </c>
      <c r="O80" s="31">
        <f t="shared" si="15"/>
        <v>0</v>
      </c>
      <c r="S80" s="30">
        <v>784</v>
      </c>
      <c r="T80" s="30">
        <v>872</v>
      </c>
      <c r="U80" s="30">
        <v>819</v>
      </c>
      <c r="V80" s="30">
        <v>814</v>
      </c>
      <c r="W80" s="30">
        <v>838</v>
      </c>
      <c r="Y80" s="30">
        <v>492</v>
      </c>
      <c r="Z80" s="30">
        <v>986</v>
      </c>
      <c r="AA80" s="30">
        <v>986</v>
      </c>
      <c r="AB80" s="30">
        <v>987</v>
      </c>
      <c r="AC80" s="30">
        <v>493</v>
      </c>
      <c r="AE80" s="7">
        <v>284</v>
      </c>
      <c r="AF80" s="7">
        <v>142</v>
      </c>
      <c r="AG80" s="7">
        <v>142</v>
      </c>
      <c r="AH80" s="7">
        <v>142</v>
      </c>
      <c r="AI80" s="7">
        <v>142</v>
      </c>
      <c r="AK80" s="7">
        <v>1951</v>
      </c>
      <c r="AL80" s="7">
        <v>980</v>
      </c>
      <c r="AM80" s="7">
        <v>974</v>
      </c>
      <c r="AN80" s="7">
        <v>980</v>
      </c>
      <c r="AO80" s="7">
        <v>976</v>
      </c>
    </row>
    <row r="81" spans="1:41" ht="12.75">
      <c r="A81" s="41" t="s">
        <v>28</v>
      </c>
      <c r="B81" s="30">
        <v>20</v>
      </c>
      <c r="C81" s="30">
        <v>4</v>
      </c>
      <c r="D81" s="30">
        <v>23</v>
      </c>
      <c r="E81" s="30">
        <v>343</v>
      </c>
      <c r="F81" s="30">
        <v>20</v>
      </c>
      <c r="G81" s="30">
        <v>4</v>
      </c>
      <c r="H81" s="30">
        <v>30</v>
      </c>
      <c r="I81" s="30">
        <v>343</v>
      </c>
      <c r="K81" s="30">
        <f t="shared" si="12"/>
        <v>72263343</v>
      </c>
      <c r="L81" s="30">
        <f t="shared" si="13"/>
        <v>72270343</v>
      </c>
      <c r="N81" s="30">
        <f t="shared" si="14"/>
        <v>7000</v>
      </c>
      <c r="O81" s="31">
        <f t="shared" si="15"/>
        <v>7</v>
      </c>
      <c r="R81" s="30" t="s">
        <v>103</v>
      </c>
      <c r="AC81" s="7"/>
      <c r="AE81" s="7"/>
      <c r="AF81" s="7"/>
      <c r="AG81" s="7"/>
      <c r="AH81" s="7"/>
      <c r="AI81" s="7"/>
      <c r="AK81" s="7"/>
      <c r="AL81" s="7"/>
      <c r="AM81" s="7"/>
      <c r="AN81" s="7"/>
      <c r="AO81" s="7"/>
    </row>
    <row r="82" spans="1:41" ht="12.75">
      <c r="A82" s="41" t="s">
        <v>85</v>
      </c>
      <c r="B82" s="30">
        <v>0</v>
      </c>
      <c r="C82" s="30">
        <v>0</v>
      </c>
      <c r="D82" s="30">
        <v>0</v>
      </c>
      <c r="E82" s="30">
        <v>0</v>
      </c>
      <c r="F82" s="30">
        <v>0</v>
      </c>
      <c r="G82" s="30">
        <v>0</v>
      </c>
      <c r="H82" s="30">
        <v>0</v>
      </c>
      <c r="I82" s="30">
        <v>0</v>
      </c>
      <c r="K82" s="30">
        <f t="shared" si="12"/>
        <v>0</v>
      </c>
      <c r="L82" s="30">
        <f t="shared" si="13"/>
        <v>0</v>
      </c>
      <c r="N82" s="30">
        <f t="shared" si="14"/>
        <v>0</v>
      </c>
      <c r="O82" s="31">
        <f t="shared" si="15"/>
        <v>0</v>
      </c>
      <c r="S82" s="30">
        <v>448</v>
      </c>
      <c r="T82" s="30">
        <v>1353</v>
      </c>
      <c r="U82" s="30">
        <v>2552</v>
      </c>
      <c r="V82" s="30">
        <v>1305</v>
      </c>
      <c r="W82" s="30">
        <v>1317</v>
      </c>
      <c r="Y82" s="30">
        <v>1281</v>
      </c>
      <c r="Z82" s="30">
        <v>987</v>
      </c>
      <c r="AA82" s="30">
        <v>787</v>
      </c>
      <c r="AB82" s="30">
        <v>788</v>
      </c>
      <c r="AC82" s="30">
        <v>788</v>
      </c>
      <c r="AE82" s="7">
        <v>454</v>
      </c>
      <c r="AF82" s="7">
        <v>284</v>
      </c>
      <c r="AG82" s="7">
        <v>85</v>
      </c>
      <c r="AH82" s="7">
        <v>170</v>
      </c>
      <c r="AI82" s="7">
        <v>369</v>
      </c>
      <c r="AK82" s="7">
        <v>974</v>
      </c>
      <c r="AL82" s="7">
        <v>2539</v>
      </c>
      <c r="AM82" s="7">
        <v>1578</v>
      </c>
      <c r="AN82" s="7">
        <v>595</v>
      </c>
      <c r="AO82" s="7">
        <v>986</v>
      </c>
    </row>
    <row r="83" spans="1:41" ht="12.75">
      <c r="A83" s="41" t="s">
        <v>77</v>
      </c>
      <c r="B83" s="30">
        <v>0</v>
      </c>
      <c r="C83" s="30">
        <v>0</v>
      </c>
      <c r="D83" s="30">
        <v>0</v>
      </c>
      <c r="E83" s="30">
        <v>0</v>
      </c>
      <c r="F83" s="30">
        <v>0</v>
      </c>
      <c r="G83" s="30">
        <v>0</v>
      </c>
      <c r="H83" s="30">
        <v>0</v>
      </c>
      <c r="I83" s="30">
        <v>0</v>
      </c>
      <c r="K83" s="30">
        <f t="shared" si="12"/>
        <v>0</v>
      </c>
      <c r="L83" s="30">
        <f t="shared" si="13"/>
        <v>0</v>
      </c>
      <c r="N83" s="30">
        <f t="shared" si="14"/>
        <v>0</v>
      </c>
      <c r="O83" s="31">
        <f t="shared" si="15"/>
        <v>0</v>
      </c>
      <c r="R83" s="30" t="s">
        <v>103</v>
      </c>
      <c r="AC83" s="7"/>
      <c r="AE83" s="7"/>
      <c r="AF83" s="7"/>
      <c r="AG83" s="7"/>
      <c r="AH83" s="7"/>
      <c r="AI83" s="7"/>
      <c r="AK83" s="7"/>
      <c r="AL83" s="7"/>
      <c r="AM83" s="7"/>
      <c r="AN83" s="7"/>
      <c r="AO83" s="7"/>
    </row>
    <row r="84" spans="1:41" ht="12.75">
      <c r="A84" s="41" t="s">
        <v>41</v>
      </c>
      <c r="B84" s="30">
        <v>20</v>
      </c>
      <c r="C84" s="30">
        <v>21</v>
      </c>
      <c r="D84" s="30">
        <v>32</v>
      </c>
      <c r="E84" s="30">
        <v>984</v>
      </c>
      <c r="F84" s="30">
        <v>20</v>
      </c>
      <c r="G84" s="30">
        <v>21</v>
      </c>
      <c r="H84" s="30">
        <v>44</v>
      </c>
      <c r="I84" s="30">
        <v>984</v>
      </c>
      <c r="K84" s="30">
        <f t="shared" si="12"/>
        <v>73292984</v>
      </c>
      <c r="L84" s="30">
        <f t="shared" si="13"/>
        <v>73304984</v>
      </c>
      <c r="N84" s="30">
        <f t="shared" si="14"/>
        <v>12000</v>
      </c>
      <c r="O84" s="31">
        <f t="shared" si="15"/>
        <v>12</v>
      </c>
      <c r="R84" s="30" t="s">
        <v>103</v>
      </c>
      <c r="AC84" s="7"/>
      <c r="AE84" s="7"/>
      <c r="AF84" s="7"/>
      <c r="AG84" s="7"/>
      <c r="AH84" s="7"/>
      <c r="AI84" s="7"/>
      <c r="AK84" s="7"/>
      <c r="AL84" s="7"/>
      <c r="AM84" s="7"/>
      <c r="AN84" s="7"/>
      <c r="AO84" s="7"/>
    </row>
    <row r="85" spans="1:41" ht="12.75">
      <c r="A85" s="41" t="s">
        <v>23</v>
      </c>
      <c r="B85" s="30">
        <v>20</v>
      </c>
      <c r="C85" s="30">
        <v>16</v>
      </c>
      <c r="D85" s="30">
        <v>42</v>
      </c>
      <c r="E85" s="30">
        <v>312</v>
      </c>
      <c r="F85" s="30">
        <v>20</v>
      </c>
      <c r="G85" s="30">
        <v>20</v>
      </c>
      <c r="H85" s="30">
        <v>27</v>
      </c>
      <c r="I85" s="30">
        <v>312</v>
      </c>
      <c r="K85" s="30">
        <f t="shared" si="12"/>
        <v>73002312</v>
      </c>
      <c r="L85" s="30">
        <f t="shared" si="13"/>
        <v>73227312</v>
      </c>
      <c r="N85" s="30">
        <f t="shared" si="14"/>
        <v>225000</v>
      </c>
      <c r="O85" s="31">
        <f t="shared" si="15"/>
        <v>225</v>
      </c>
      <c r="R85" s="30" t="s">
        <v>103</v>
      </c>
      <c r="AC85" s="7"/>
      <c r="AE85" s="7"/>
      <c r="AF85" s="7"/>
      <c r="AG85" s="7"/>
      <c r="AH85" s="7"/>
      <c r="AI85" s="7"/>
      <c r="AK85" s="7"/>
      <c r="AL85" s="7"/>
      <c r="AM85" s="7"/>
      <c r="AN85" s="7"/>
      <c r="AO85" s="7"/>
    </row>
    <row r="86" spans="1:41" ht="12.75">
      <c r="A86" s="41" t="s">
        <v>18</v>
      </c>
      <c r="B86" s="30">
        <v>20</v>
      </c>
      <c r="C86" s="30">
        <v>21</v>
      </c>
      <c r="D86" s="30">
        <v>13</v>
      </c>
      <c r="E86" s="30">
        <v>781</v>
      </c>
      <c r="F86" s="30">
        <v>20</v>
      </c>
      <c r="G86" s="30">
        <v>21</v>
      </c>
      <c r="H86" s="30">
        <v>25</v>
      </c>
      <c r="I86" s="30">
        <v>781</v>
      </c>
      <c r="K86" s="30">
        <f t="shared" si="12"/>
        <v>73273781</v>
      </c>
      <c r="L86" s="30">
        <f t="shared" si="13"/>
        <v>73285781</v>
      </c>
      <c r="N86" s="30">
        <f t="shared" si="14"/>
        <v>12000</v>
      </c>
      <c r="O86" s="31">
        <f t="shared" si="15"/>
        <v>12</v>
      </c>
      <c r="R86" s="30" t="s">
        <v>103</v>
      </c>
      <c r="AC86" s="7"/>
      <c r="AE86" s="7"/>
      <c r="AF86" s="7"/>
      <c r="AG86" s="7"/>
      <c r="AH86" s="7"/>
      <c r="AI86" s="7"/>
      <c r="AK86" s="7"/>
      <c r="AL86" s="7"/>
      <c r="AM86" s="7"/>
      <c r="AN86" s="7"/>
      <c r="AO86" s="7"/>
    </row>
    <row r="87" spans="1:41" ht="12.75">
      <c r="A87" s="41" t="s">
        <v>30</v>
      </c>
      <c r="B87" s="30">
        <v>20</v>
      </c>
      <c r="C87" s="30">
        <v>6</v>
      </c>
      <c r="D87" s="30">
        <v>13</v>
      </c>
      <c r="E87" s="30">
        <v>718</v>
      </c>
      <c r="F87" s="30">
        <v>20</v>
      </c>
      <c r="G87" s="30">
        <v>6</v>
      </c>
      <c r="H87" s="30">
        <v>35</v>
      </c>
      <c r="I87" s="30">
        <v>718</v>
      </c>
      <c r="K87" s="30">
        <f t="shared" si="12"/>
        <v>72373718</v>
      </c>
      <c r="L87" s="30">
        <f t="shared" si="13"/>
        <v>72395718</v>
      </c>
      <c r="N87" s="30">
        <f t="shared" si="14"/>
        <v>22000</v>
      </c>
      <c r="O87" s="31">
        <f t="shared" si="15"/>
        <v>22</v>
      </c>
      <c r="R87" s="30" t="s">
        <v>103</v>
      </c>
      <c r="AC87" s="7"/>
      <c r="AE87" s="7"/>
      <c r="AF87" s="7"/>
      <c r="AG87" s="7"/>
      <c r="AH87" s="7"/>
      <c r="AI87" s="7"/>
      <c r="AK87" s="7"/>
      <c r="AL87" s="7"/>
      <c r="AM87" s="7"/>
      <c r="AN87" s="7"/>
      <c r="AO87" s="7"/>
    </row>
    <row r="88" spans="1:41" ht="12.75">
      <c r="A88" s="41" t="s">
        <v>36</v>
      </c>
      <c r="B88" s="30">
        <v>20</v>
      </c>
      <c r="C88" s="30">
        <v>12</v>
      </c>
      <c r="D88" s="30">
        <v>16</v>
      </c>
      <c r="E88" s="30">
        <v>312</v>
      </c>
      <c r="F88" s="30">
        <v>20</v>
      </c>
      <c r="G88" s="30">
        <v>12</v>
      </c>
      <c r="H88" s="30">
        <v>38</v>
      </c>
      <c r="I88" s="30">
        <v>265</v>
      </c>
      <c r="K88" s="30">
        <f t="shared" si="12"/>
        <v>72736312</v>
      </c>
      <c r="L88" s="30">
        <f t="shared" si="13"/>
        <v>72758265</v>
      </c>
      <c r="N88" s="30">
        <f t="shared" si="14"/>
        <v>21953</v>
      </c>
      <c r="O88" s="31">
        <f t="shared" si="15"/>
        <v>21.953</v>
      </c>
      <c r="R88" s="30" t="s">
        <v>103</v>
      </c>
      <c r="AC88" s="7"/>
      <c r="AE88" s="7"/>
      <c r="AF88" s="7"/>
      <c r="AG88" s="7"/>
      <c r="AH88" s="7"/>
      <c r="AI88" s="7"/>
      <c r="AK88" s="7"/>
      <c r="AL88" s="7"/>
      <c r="AM88" s="7"/>
      <c r="AN88" s="7"/>
      <c r="AO88" s="7"/>
    </row>
    <row r="89" spans="1:41" ht="12.75">
      <c r="A89" s="41" t="s">
        <v>34</v>
      </c>
      <c r="B89" s="30">
        <v>20</v>
      </c>
      <c r="C89" s="30">
        <v>9</v>
      </c>
      <c r="D89" s="30">
        <v>50</v>
      </c>
      <c r="E89" s="30">
        <v>500</v>
      </c>
      <c r="F89" s="30">
        <v>20</v>
      </c>
      <c r="G89" s="30">
        <v>9</v>
      </c>
      <c r="H89" s="30">
        <v>57</v>
      </c>
      <c r="I89" s="30">
        <v>500</v>
      </c>
      <c r="K89" s="30">
        <f t="shared" si="12"/>
        <v>72590500</v>
      </c>
      <c r="L89" s="30">
        <f t="shared" si="13"/>
        <v>72597500</v>
      </c>
      <c r="N89" s="30">
        <f t="shared" si="14"/>
        <v>7000</v>
      </c>
      <c r="O89" s="31">
        <f t="shared" si="15"/>
        <v>7</v>
      </c>
      <c r="R89" s="30" t="s">
        <v>103</v>
      </c>
      <c r="AC89" s="7"/>
      <c r="AE89" s="7"/>
      <c r="AF89" s="7"/>
      <c r="AG89" s="7"/>
      <c r="AH89" s="7"/>
      <c r="AI89" s="7"/>
      <c r="AK89" s="7"/>
      <c r="AL89" s="7"/>
      <c r="AM89" s="7"/>
      <c r="AN89" s="7"/>
      <c r="AO89" s="7"/>
    </row>
    <row r="90" spans="1:41" ht="12.75">
      <c r="A90" s="41" t="s">
        <v>101</v>
      </c>
      <c r="B90" s="30">
        <v>0</v>
      </c>
      <c r="C90" s="30">
        <v>0</v>
      </c>
      <c r="D90" s="30">
        <v>0</v>
      </c>
      <c r="E90" s="30">
        <v>0</v>
      </c>
      <c r="F90" s="30">
        <v>0</v>
      </c>
      <c r="G90" s="30">
        <v>0</v>
      </c>
      <c r="H90" s="30">
        <v>0</v>
      </c>
      <c r="I90" s="30">
        <v>0</v>
      </c>
      <c r="K90" s="30">
        <f t="shared" si="12"/>
        <v>0</v>
      </c>
      <c r="L90" s="30">
        <f t="shared" si="13"/>
        <v>0</v>
      </c>
      <c r="N90" s="30">
        <f t="shared" si="14"/>
        <v>0</v>
      </c>
      <c r="O90" s="31">
        <f t="shared" si="15"/>
        <v>0</v>
      </c>
      <c r="S90" s="30">
        <v>5391</v>
      </c>
      <c r="T90" s="30">
        <v>6465</v>
      </c>
      <c r="U90" s="30">
        <v>6277</v>
      </c>
      <c r="V90" s="30">
        <v>6690</v>
      </c>
      <c r="W90" s="30">
        <v>6748</v>
      </c>
      <c r="Y90" s="30">
        <v>3255</v>
      </c>
      <c r="Z90" s="30">
        <v>2758</v>
      </c>
      <c r="AA90" s="30">
        <v>3250</v>
      </c>
      <c r="AB90" s="30">
        <v>4427</v>
      </c>
      <c r="AC90" s="30">
        <v>3549</v>
      </c>
      <c r="AE90" s="7">
        <v>795</v>
      </c>
      <c r="AF90" s="7">
        <v>1079</v>
      </c>
      <c r="AG90" s="7">
        <v>1136</v>
      </c>
      <c r="AH90" s="7">
        <v>426</v>
      </c>
      <c r="AI90" s="7">
        <v>1164</v>
      </c>
      <c r="AK90" s="7">
        <v>8050</v>
      </c>
      <c r="AL90" s="7">
        <v>8448</v>
      </c>
      <c r="AM90" s="7">
        <v>7471</v>
      </c>
      <c r="AN90" s="7">
        <v>8481</v>
      </c>
      <c r="AO90" s="7">
        <v>9028</v>
      </c>
    </row>
    <row r="91" spans="1:41" ht="12.75">
      <c r="A91" s="41" t="s">
        <v>25</v>
      </c>
      <c r="B91" s="30">
        <v>20</v>
      </c>
      <c r="C91" s="30">
        <v>23</v>
      </c>
      <c r="D91" s="30">
        <v>6</v>
      </c>
      <c r="E91" s="30">
        <v>859</v>
      </c>
      <c r="F91" s="30">
        <v>20</v>
      </c>
      <c r="G91" s="30">
        <v>31</v>
      </c>
      <c r="H91" s="30">
        <v>1</v>
      </c>
      <c r="I91" s="30">
        <v>843</v>
      </c>
      <c r="K91" s="30">
        <f t="shared" si="12"/>
        <v>73386859</v>
      </c>
      <c r="L91" s="30">
        <f t="shared" si="13"/>
        <v>73861843</v>
      </c>
      <c r="N91" s="30">
        <f t="shared" si="14"/>
        <v>474984</v>
      </c>
      <c r="O91" s="31">
        <f t="shared" si="15"/>
        <v>474.984</v>
      </c>
      <c r="R91" s="30" t="s">
        <v>103</v>
      </c>
      <c r="AC91" s="7"/>
      <c r="AE91" s="7"/>
      <c r="AF91" s="7"/>
      <c r="AG91" s="7"/>
      <c r="AH91" s="7"/>
      <c r="AI91" s="7"/>
      <c r="AK91" s="7"/>
      <c r="AL91" s="7"/>
      <c r="AM91" s="7"/>
      <c r="AN91" s="7"/>
      <c r="AO91" s="7"/>
    </row>
    <row r="92" spans="1:41" ht="12.75">
      <c r="A92" s="41" t="s">
        <v>1</v>
      </c>
      <c r="B92" s="30">
        <v>20</v>
      </c>
      <c r="C92" s="30">
        <v>10</v>
      </c>
      <c r="D92" s="30">
        <v>52</v>
      </c>
      <c r="E92" s="30">
        <v>765</v>
      </c>
      <c r="F92" s="30">
        <v>20</v>
      </c>
      <c r="G92" s="30">
        <v>11</v>
      </c>
      <c r="H92" s="30">
        <v>37</v>
      </c>
      <c r="I92" s="30">
        <v>765</v>
      </c>
      <c r="K92" s="30">
        <f t="shared" si="12"/>
        <v>72652765</v>
      </c>
      <c r="L92" s="30">
        <f t="shared" si="13"/>
        <v>72697765</v>
      </c>
      <c r="N92" s="30">
        <f t="shared" si="14"/>
        <v>45000</v>
      </c>
      <c r="O92" s="31">
        <f t="shared" si="15"/>
        <v>45</v>
      </c>
      <c r="R92" s="30" t="s">
        <v>103</v>
      </c>
      <c r="AC92" s="7"/>
      <c r="AE92" s="7"/>
      <c r="AF92" s="7"/>
      <c r="AG92" s="7"/>
      <c r="AH92" s="7"/>
      <c r="AI92" s="7"/>
      <c r="AK92" s="7"/>
      <c r="AL92" s="7"/>
      <c r="AM92" s="7"/>
      <c r="AN92" s="7"/>
      <c r="AO92" s="7"/>
    </row>
    <row r="93" spans="1:41" ht="12.75">
      <c r="A93" s="42" t="s">
        <v>81</v>
      </c>
      <c r="B93" s="30">
        <v>0</v>
      </c>
      <c r="C93" s="30">
        <v>0</v>
      </c>
      <c r="D93" s="30">
        <v>0</v>
      </c>
      <c r="E93" s="30">
        <v>0</v>
      </c>
      <c r="F93" s="30">
        <v>0</v>
      </c>
      <c r="G93" s="30">
        <v>0</v>
      </c>
      <c r="H93" s="30">
        <v>0</v>
      </c>
      <c r="I93" s="30">
        <v>0</v>
      </c>
      <c r="K93" s="30">
        <f t="shared" si="12"/>
        <v>0</v>
      </c>
      <c r="L93" s="30">
        <f t="shared" si="13"/>
        <v>0</v>
      </c>
      <c r="N93" s="30">
        <f t="shared" si="14"/>
        <v>0</v>
      </c>
      <c r="O93" s="31">
        <f t="shared" si="15"/>
        <v>0</v>
      </c>
      <c r="R93" s="30" t="s">
        <v>103</v>
      </c>
      <c r="AC93" s="7"/>
      <c r="AE93" s="7"/>
      <c r="AF93" s="7"/>
      <c r="AG93" s="7"/>
      <c r="AH93" s="7"/>
      <c r="AI93" s="7"/>
      <c r="AK93" s="7"/>
      <c r="AL93" s="7"/>
      <c r="AM93" s="7"/>
      <c r="AN93" s="7"/>
      <c r="AO93" s="7"/>
    </row>
    <row r="94" spans="1:41" ht="12.75">
      <c r="A94" s="41" t="s">
        <v>86</v>
      </c>
      <c r="B94" s="30">
        <v>0</v>
      </c>
      <c r="C94" s="30">
        <v>0</v>
      </c>
      <c r="D94" s="30">
        <v>0</v>
      </c>
      <c r="E94" s="30">
        <v>0</v>
      </c>
      <c r="F94" s="30">
        <v>0</v>
      </c>
      <c r="G94" s="30">
        <v>0</v>
      </c>
      <c r="H94" s="30">
        <v>0</v>
      </c>
      <c r="I94" s="30">
        <v>0</v>
      </c>
      <c r="K94" s="30">
        <f t="shared" si="12"/>
        <v>0</v>
      </c>
      <c r="L94" s="30">
        <f t="shared" si="13"/>
        <v>0</v>
      </c>
      <c r="N94" s="30">
        <f t="shared" si="14"/>
        <v>0</v>
      </c>
      <c r="O94" s="31">
        <f t="shared" si="15"/>
        <v>0</v>
      </c>
      <c r="S94" s="30">
        <v>1715</v>
      </c>
      <c r="T94" s="30">
        <v>1530</v>
      </c>
      <c r="U94" s="30">
        <v>738</v>
      </c>
      <c r="V94" s="30">
        <v>1732</v>
      </c>
      <c r="W94" s="30">
        <v>784</v>
      </c>
      <c r="Y94" s="30">
        <v>492</v>
      </c>
      <c r="Z94" s="30">
        <v>493</v>
      </c>
      <c r="AA94" s="30">
        <v>493</v>
      </c>
      <c r="AB94" s="30">
        <v>492</v>
      </c>
      <c r="AC94" s="30">
        <v>492</v>
      </c>
      <c r="AE94" s="7">
        <v>142</v>
      </c>
      <c r="AF94" s="7">
        <v>142</v>
      </c>
      <c r="AG94" s="7">
        <v>142</v>
      </c>
      <c r="AH94" s="7">
        <v>142</v>
      </c>
      <c r="AI94" s="7">
        <v>142</v>
      </c>
      <c r="AK94" s="7">
        <v>990</v>
      </c>
      <c r="AL94" s="7">
        <v>1978</v>
      </c>
      <c r="AM94" s="7">
        <v>977</v>
      </c>
      <c r="AN94" s="7">
        <v>981</v>
      </c>
      <c r="AO94" s="7">
        <v>992</v>
      </c>
    </row>
    <row r="95" spans="1:41" ht="12.75">
      <c r="A95" s="41" t="s">
        <v>87</v>
      </c>
      <c r="B95" s="30">
        <v>0</v>
      </c>
      <c r="C95" s="30">
        <v>0</v>
      </c>
      <c r="D95" s="30">
        <v>0</v>
      </c>
      <c r="E95" s="30">
        <v>0</v>
      </c>
      <c r="F95" s="30">
        <v>0</v>
      </c>
      <c r="G95" s="30">
        <v>0</v>
      </c>
      <c r="H95" s="30">
        <v>0</v>
      </c>
      <c r="I95" s="30">
        <v>0</v>
      </c>
      <c r="K95" s="30">
        <f t="shared" si="12"/>
        <v>0</v>
      </c>
      <c r="L95" s="30">
        <f t="shared" si="13"/>
        <v>0</v>
      </c>
      <c r="N95" s="30">
        <f t="shared" si="14"/>
        <v>0</v>
      </c>
      <c r="O95" s="31">
        <f t="shared" si="15"/>
        <v>0</v>
      </c>
      <c r="R95" s="30" t="s">
        <v>103</v>
      </c>
      <c r="AC95" s="7"/>
      <c r="AE95" s="7"/>
      <c r="AF95" s="7"/>
      <c r="AG95" s="7"/>
      <c r="AH95" s="7"/>
      <c r="AI95" s="7"/>
      <c r="AK95" s="7"/>
      <c r="AL95" s="7"/>
      <c r="AM95" s="7"/>
      <c r="AN95" s="7"/>
      <c r="AO95" s="7"/>
    </row>
    <row r="96" spans="1:41" ht="12.75">
      <c r="A96" s="41" t="s">
        <v>84</v>
      </c>
      <c r="B96" s="30">
        <v>0</v>
      </c>
      <c r="C96" s="30">
        <v>0</v>
      </c>
      <c r="D96" s="30">
        <v>0</v>
      </c>
      <c r="E96" s="30">
        <v>0</v>
      </c>
      <c r="F96" s="30">
        <v>0</v>
      </c>
      <c r="G96" s="30">
        <v>0</v>
      </c>
      <c r="H96" s="30">
        <v>0</v>
      </c>
      <c r="I96" s="30">
        <v>0</v>
      </c>
      <c r="K96" s="30">
        <f t="shared" si="12"/>
        <v>0</v>
      </c>
      <c r="L96" s="30">
        <f t="shared" si="13"/>
        <v>0</v>
      </c>
      <c r="N96" s="30">
        <f t="shared" si="14"/>
        <v>0</v>
      </c>
      <c r="O96" s="31">
        <f t="shared" si="15"/>
        <v>0</v>
      </c>
      <c r="S96" s="30">
        <v>867</v>
      </c>
      <c r="T96" s="30">
        <v>1667</v>
      </c>
      <c r="U96" s="30">
        <v>1499</v>
      </c>
      <c r="V96" s="30">
        <v>1522</v>
      </c>
      <c r="W96" s="30">
        <v>1502</v>
      </c>
      <c r="Y96" s="30">
        <v>987</v>
      </c>
      <c r="Z96" s="30">
        <v>986</v>
      </c>
      <c r="AA96" s="30">
        <v>492</v>
      </c>
      <c r="AB96" s="30">
        <v>986</v>
      </c>
      <c r="AC96" s="30">
        <v>987</v>
      </c>
      <c r="AE96" s="7">
        <v>284</v>
      </c>
      <c r="AF96" s="7">
        <v>284</v>
      </c>
      <c r="AG96" s="7">
        <v>142</v>
      </c>
      <c r="AH96" s="7">
        <v>142</v>
      </c>
      <c r="AI96" s="7">
        <v>284</v>
      </c>
      <c r="AK96" s="7">
        <v>987</v>
      </c>
      <c r="AL96" s="7">
        <v>992</v>
      </c>
      <c r="AM96" s="7">
        <v>992</v>
      </c>
      <c r="AN96" s="7">
        <v>982</v>
      </c>
      <c r="AO96" s="7">
        <v>976</v>
      </c>
    </row>
    <row r="97" spans="1:41" ht="12.75">
      <c r="A97" s="41" t="s">
        <v>32</v>
      </c>
      <c r="B97" s="30">
        <v>20</v>
      </c>
      <c r="C97" s="30">
        <v>8</v>
      </c>
      <c r="D97" s="30">
        <v>47</v>
      </c>
      <c r="E97" s="30">
        <v>31</v>
      </c>
      <c r="F97" s="30">
        <v>20</v>
      </c>
      <c r="G97" s="30">
        <v>9</v>
      </c>
      <c r="H97" s="30">
        <v>2</v>
      </c>
      <c r="I97" s="30">
        <v>31</v>
      </c>
      <c r="K97" s="30">
        <f t="shared" si="12"/>
        <v>72527031</v>
      </c>
      <c r="L97" s="30">
        <f t="shared" si="13"/>
        <v>72542031</v>
      </c>
      <c r="N97" s="30">
        <f t="shared" si="14"/>
        <v>15000</v>
      </c>
      <c r="O97" s="31">
        <f t="shared" si="15"/>
        <v>15</v>
      </c>
      <c r="S97" s="30">
        <v>2173</v>
      </c>
      <c r="T97" s="30">
        <v>2165</v>
      </c>
      <c r="U97" s="30">
        <v>2135</v>
      </c>
      <c r="V97" s="30">
        <v>2457</v>
      </c>
      <c r="W97" s="30">
        <v>2319</v>
      </c>
      <c r="Y97" s="30">
        <v>1032</v>
      </c>
      <c r="Z97" s="30">
        <v>1029</v>
      </c>
      <c r="AA97" s="30">
        <v>1032</v>
      </c>
      <c r="AB97" s="30">
        <v>1029</v>
      </c>
      <c r="AC97" s="30">
        <v>1029</v>
      </c>
      <c r="AE97" s="7">
        <v>307</v>
      </c>
      <c r="AF97" s="7">
        <v>306</v>
      </c>
      <c r="AG97" s="7">
        <v>307</v>
      </c>
      <c r="AH97" s="7">
        <v>306</v>
      </c>
      <c r="AI97" s="7">
        <v>306</v>
      </c>
      <c r="AK97" s="7">
        <v>3123</v>
      </c>
      <c r="AL97" s="7">
        <v>3162</v>
      </c>
      <c r="AM97" s="7">
        <v>3123</v>
      </c>
      <c r="AN97" s="7">
        <v>3136</v>
      </c>
      <c r="AO97" s="7">
        <v>3138</v>
      </c>
    </row>
    <row r="98" spans="1:41" ht="12.75">
      <c r="A98" s="41" t="s">
        <v>42</v>
      </c>
      <c r="B98" s="30">
        <v>20</v>
      </c>
      <c r="C98" s="30">
        <v>31</v>
      </c>
      <c r="D98" s="30">
        <v>19</v>
      </c>
      <c r="E98" s="30">
        <v>812</v>
      </c>
      <c r="F98" s="30">
        <v>20</v>
      </c>
      <c r="G98" s="30">
        <v>31</v>
      </c>
      <c r="H98" s="30">
        <v>31</v>
      </c>
      <c r="I98" s="30">
        <v>812</v>
      </c>
      <c r="K98" s="30">
        <f t="shared" si="12"/>
        <v>73879812</v>
      </c>
      <c r="L98" s="30">
        <f t="shared" si="13"/>
        <v>73891812</v>
      </c>
      <c r="N98" s="30">
        <f t="shared" si="14"/>
        <v>12000</v>
      </c>
      <c r="O98" s="31">
        <f t="shared" si="15"/>
        <v>12</v>
      </c>
      <c r="S98" s="30">
        <v>20664</v>
      </c>
      <c r="T98" s="30">
        <v>22318</v>
      </c>
      <c r="U98" s="30">
        <v>17766</v>
      </c>
      <c r="V98" s="30">
        <v>20707</v>
      </c>
      <c r="W98" s="30">
        <v>20525</v>
      </c>
      <c r="Y98" s="30">
        <v>8756</v>
      </c>
      <c r="Z98" s="30">
        <v>8779</v>
      </c>
      <c r="AA98" s="30">
        <v>8779</v>
      </c>
      <c r="AB98" s="30">
        <v>8756</v>
      </c>
      <c r="AC98" s="30">
        <v>8756</v>
      </c>
      <c r="AE98" s="7">
        <v>2605</v>
      </c>
      <c r="AF98" s="7">
        <v>2612</v>
      </c>
      <c r="AG98" s="7">
        <v>2612</v>
      </c>
      <c r="AH98" s="7">
        <v>2605</v>
      </c>
      <c r="AI98" s="7">
        <v>2612</v>
      </c>
      <c r="AK98" s="7">
        <v>26640</v>
      </c>
      <c r="AL98" s="7">
        <v>26915</v>
      </c>
      <c r="AM98" s="7">
        <v>26984</v>
      </c>
      <c r="AN98" s="7">
        <v>26834</v>
      </c>
      <c r="AO98" s="7">
        <v>27054</v>
      </c>
    </row>
    <row r="99" spans="1:41" ht="12.75">
      <c r="A99" s="41" t="s">
        <v>31</v>
      </c>
      <c r="B99" s="30">
        <v>20</v>
      </c>
      <c r="C99" s="30">
        <v>7</v>
      </c>
      <c r="D99" s="30">
        <v>43</v>
      </c>
      <c r="E99" s="30">
        <v>140</v>
      </c>
      <c r="F99" s="30">
        <v>20</v>
      </c>
      <c r="G99" s="30">
        <v>8</v>
      </c>
      <c r="H99" s="30">
        <v>20</v>
      </c>
      <c r="I99" s="30">
        <v>187</v>
      </c>
      <c r="K99" s="30">
        <f t="shared" si="12"/>
        <v>72463140</v>
      </c>
      <c r="L99" s="30">
        <f t="shared" si="13"/>
        <v>72500187</v>
      </c>
      <c r="N99" s="30">
        <f t="shared" si="14"/>
        <v>37047</v>
      </c>
      <c r="O99" s="31">
        <f t="shared" si="15"/>
        <v>37.047</v>
      </c>
      <c r="S99" s="30">
        <v>28912</v>
      </c>
      <c r="T99" s="30">
        <v>31042</v>
      </c>
      <c r="U99" s="30">
        <v>29711</v>
      </c>
      <c r="V99" s="30">
        <v>28229</v>
      </c>
      <c r="W99" s="30">
        <v>30861</v>
      </c>
      <c r="Y99" s="30">
        <v>13769</v>
      </c>
      <c r="Z99" s="30">
        <v>13769</v>
      </c>
      <c r="AA99" s="30">
        <v>13733</v>
      </c>
      <c r="AB99" s="30">
        <v>13733</v>
      </c>
      <c r="AC99" s="30">
        <v>13733</v>
      </c>
      <c r="AE99" s="7">
        <v>4086</v>
      </c>
      <c r="AF99" s="7">
        <v>4096</v>
      </c>
      <c r="AG99" s="7">
        <v>4096</v>
      </c>
      <c r="AH99" s="7">
        <v>4096</v>
      </c>
      <c r="AI99" s="7">
        <v>4086</v>
      </c>
      <c r="AK99" s="7">
        <v>42616</v>
      </c>
      <c r="AL99" s="7">
        <v>42616</v>
      </c>
      <c r="AM99" s="7">
        <v>41787</v>
      </c>
      <c r="AN99" s="7">
        <v>42114</v>
      </c>
      <c r="AO99" s="7">
        <v>41751</v>
      </c>
    </row>
    <row r="100" spans="1:41" ht="12.75">
      <c r="A100" s="41" t="s">
        <v>35</v>
      </c>
      <c r="B100" s="30">
        <v>20</v>
      </c>
      <c r="C100" s="30">
        <v>10</v>
      </c>
      <c r="D100" s="30">
        <v>35</v>
      </c>
      <c r="E100" s="30">
        <v>515</v>
      </c>
      <c r="F100" s="30">
        <v>20</v>
      </c>
      <c r="G100" s="30">
        <v>10</v>
      </c>
      <c r="H100" s="30">
        <v>46</v>
      </c>
      <c r="I100" s="30">
        <v>515</v>
      </c>
      <c r="K100" s="30">
        <f t="shared" si="12"/>
        <v>72635515</v>
      </c>
      <c r="L100" s="30">
        <f t="shared" si="13"/>
        <v>72646515</v>
      </c>
      <c r="N100" s="30">
        <f t="shared" si="14"/>
        <v>11000</v>
      </c>
      <c r="O100" s="31">
        <f t="shared" si="15"/>
        <v>11</v>
      </c>
      <c r="S100" s="30">
        <v>849</v>
      </c>
      <c r="T100" s="30">
        <v>750</v>
      </c>
      <c r="U100" s="30">
        <v>1709</v>
      </c>
      <c r="V100" s="30">
        <v>1680</v>
      </c>
      <c r="W100" s="30">
        <v>793</v>
      </c>
      <c r="Y100" s="30">
        <v>493</v>
      </c>
      <c r="Z100" s="30">
        <v>986</v>
      </c>
      <c r="AA100" s="30">
        <v>493</v>
      </c>
      <c r="AB100" s="30">
        <v>492</v>
      </c>
      <c r="AC100" s="30">
        <v>492</v>
      </c>
      <c r="AE100" s="7">
        <v>284</v>
      </c>
      <c r="AF100" s="7">
        <v>142</v>
      </c>
      <c r="AG100" s="7">
        <v>142</v>
      </c>
      <c r="AH100" s="7">
        <v>142</v>
      </c>
      <c r="AI100" s="7">
        <v>142</v>
      </c>
      <c r="AK100" s="7">
        <v>986</v>
      </c>
      <c r="AL100" s="7">
        <v>1966</v>
      </c>
      <c r="AM100" s="7">
        <v>976</v>
      </c>
      <c r="AN100" s="7">
        <v>1956</v>
      </c>
      <c r="AO100" s="7">
        <v>976</v>
      </c>
    </row>
    <row r="101" spans="1:41" ht="12.75">
      <c r="A101" s="41" t="s">
        <v>43</v>
      </c>
      <c r="B101" s="30">
        <v>20</v>
      </c>
      <c r="C101" s="30">
        <v>31</v>
      </c>
      <c r="D101" s="30">
        <v>38</v>
      </c>
      <c r="E101" s="30">
        <v>484</v>
      </c>
      <c r="F101" s="30">
        <v>20</v>
      </c>
      <c r="G101" s="30">
        <v>31</v>
      </c>
      <c r="H101" s="30">
        <v>45</v>
      </c>
      <c r="I101" s="30">
        <v>484</v>
      </c>
      <c r="K101" s="30">
        <f t="shared" si="12"/>
        <v>73898484</v>
      </c>
      <c r="L101" s="30">
        <f t="shared" si="13"/>
        <v>73905484</v>
      </c>
      <c r="N101" s="30">
        <f t="shared" si="14"/>
        <v>7000</v>
      </c>
      <c r="O101" s="31">
        <f t="shared" si="15"/>
        <v>7</v>
      </c>
      <c r="S101" s="30">
        <v>15308</v>
      </c>
      <c r="T101" s="30">
        <v>17332</v>
      </c>
      <c r="U101" s="30">
        <v>17369</v>
      </c>
      <c r="V101" s="30">
        <v>18064</v>
      </c>
      <c r="W101" s="30">
        <v>18440</v>
      </c>
      <c r="Y101" s="30">
        <v>7573</v>
      </c>
      <c r="Z101" s="30">
        <v>7573</v>
      </c>
      <c r="AA101" s="30">
        <v>7552</v>
      </c>
      <c r="AB101" s="30">
        <v>7573</v>
      </c>
      <c r="AC101" s="30">
        <v>7573</v>
      </c>
      <c r="AE101" s="7">
        <v>2247</v>
      </c>
      <c r="AF101" s="7">
        <v>2253</v>
      </c>
      <c r="AG101" s="7">
        <v>2247</v>
      </c>
      <c r="AH101" s="7">
        <v>2247</v>
      </c>
      <c r="AI101" s="7">
        <v>2253</v>
      </c>
      <c r="AK101" s="7">
        <v>23338</v>
      </c>
      <c r="AL101" s="7">
        <v>23262</v>
      </c>
      <c r="AM101" s="7">
        <v>23281</v>
      </c>
      <c r="AN101" s="7">
        <v>22942</v>
      </c>
      <c r="AO101" s="7">
        <v>23042</v>
      </c>
    </row>
    <row r="102" spans="1:41" ht="12.75">
      <c r="A102" s="41" t="s">
        <v>33</v>
      </c>
      <c r="B102" s="30">
        <v>20</v>
      </c>
      <c r="C102" s="30">
        <v>9</v>
      </c>
      <c r="D102" s="30">
        <v>28</v>
      </c>
      <c r="E102" s="30">
        <v>453</v>
      </c>
      <c r="F102" s="30">
        <v>20</v>
      </c>
      <c r="G102" s="30">
        <v>9</v>
      </c>
      <c r="H102" s="30">
        <v>35</v>
      </c>
      <c r="I102" s="30">
        <v>453</v>
      </c>
      <c r="K102" s="30">
        <f t="shared" si="12"/>
        <v>72568453</v>
      </c>
      <c r="L102" s="30">
        <f t="shared" si="13"/>
        <v>72575453</v>
      </c>
      <c r="N102" s="30">
        <f t="shared" si="14"/>
        <v>7000</v>
      </c>
      <c r="O102" s="31">
        <f t="shared" si="15"/>
        <v>7</v>
      </c>
      <c r="S102" s="30">
        <v>1557</v>
      </c>
      <c r="T102" s="30">
        <v>1652</v>
      </c>
      <c r="U102" s="30">
        <v>1685</v>
      </c>
      <c r="V102" s="30">
        <v>1459</v>
      </c>
      <c r="W102" s="30">
        <v>1681</v>
      </c>
      <c r="Y102" s="30">
        <v>688</v>
      </c>
      <c r="Z102" s="30">
        <v>686</v>
      </c>
      <c r="AA102" s="30">
        <v>686</v>
      </c>
      <c r="AB102" s="30">
        <v>686</v>
      </c>
      <c r="AC102" s="30">
        <v>688</v>
      </c>
      <c r="AE102" s="7">
        <v>204</v>
      </c>
      <c r="AF102" s="7">
        <v>204</v>
      </c>
      <c r="AG102" s="7">
        <v>204</v>
      </c>
      <c r="AH102" s="7">
        <v>204</v>
      </c>
      <c r="AI102" s="7">
        <v>204</v>
      </c>
      <c r="AK102" s="7">
        <v>2081</v>
      </c>
      <c r="AL102" s="7">
        <v>2095</v>
      </c>
      <c r="AM102" s="7">
        <v>2112</v>
      </c>
      <c r="AN102" s="7">
        <v>2110</v>
      </c>
      <c r="AO102" s="7">
        <v>2090</v>
      </c>
    </row>
    <row r="103" spans="1:41" ht="12.75">
      <c r="A103" s="41" t="s">
        <v>39</v>
      </c>
      <c r="B103" s="30">
        <v>20</v>
      </c>
      <c r="C103" s="30">
        <v>15</v>
      </c>
      <c r="D103" s="30">
        <v>56</v>
      </c>
      <c r="E103" s="30">
        <v>890</v>
      </c>
      <c r="F103" s="30">
        <v>20</v>
      </c>
      <c r="G103" s="30">
        <v>16</v>
      </c>
      <c r="H103" s="30">
        <v>26</v>
      </c>
      <c r="I103" s="30">
        <v>890</v>
      </c>
      <c r="K103" s="30">
        <f t="shared" si="12"/>
        <v>72956890</v>
      </c>
      <c r="L103" s="30">
        <f t="shared" si="13"/>
        <v>72986890</v>
      </c>
      <c r="N103" s="30">
        <f t="shared" si="14"/>
        <v>30000</v>
      </c>
      <c r="O103" s="31">
        <f t="shared" si="15"/>
        <v>30</v>
      </c>
      <c r="S103" s="30">
        <v>20442</v>
      </c>
      <c r="T103" s="30">
        <v>20442</v>
      </c>
      <c r="U103" s="30">
        <v>20442</v>
      </c>
      <c r="V103" s="30">
        <v>20442</v>
      </c>
      <c r="W103" s="30">
        <v>20442</v>
      </c>
      <c r="Y103" s="30">
        <v>19837</v>
      </c>
      <c r="Z103" s="30">
        <v>19837</v>
      </c>
      <c r="AA103" s="30">
        <v>19837</v>
      </c>
      <c r="AB103" s="30">
        <v>19837</v>
      </c>
      <c r="AC103" s="30">
        <v>19837</v>
      </c>
      <c r="AE103" s="7">
        <v>4318</v>
      </c>
      <c r="AF103" s="7">
        <v>4318</v>
      </c>
      <c r="AG103" s="7">
        <v>4318</v>
      </c>
      <c r="AH103" s="7">
        <v>4318</v>
      </c>
      <c r="AI103" s="7">
        <v>4318</v>
      </c>
      <c r="AK103" s="7">
        <v>19958</v>
      </c>
      <c r="AL103" s="7">
        <v>19958</v>
      </c>
      <c r="AM103" s="7">
        <v>19958</v>
      </c>
      <c r="AN103" s="7">
        <v>19958</v>
      </c>
      <c r="AO103" s="7">
        <v>19958</v>
      </c>
    </row>
    <row r="104" spans="1:41" ht="12.75">
      <c r="A104" s="41" t="s">
        <v>37</v>
      </c>
      <c r="B104" s="30">
        <v>20</v>
      </c>
      <c r="C104" s="30">
        <v>14</v>
      </c>
      <c r="D104" s="30">
        <v>17</v>
      </c>
      <c r="E104" s="30">
        <v>765</v>
      </c>
      <c r="F104" s="30">
        <v>20</v>
      </c>
      <c r="G104" s="30">
        <v>14</v>
      </c>
      <c r="H104" s="30">
        <v>44</v>
      </c>
      <c r="I104" s="30">
        <v>750</v>
      </c>
      <c r="K104" s="30">
        <f t="shared" si="12"/>
        <v>72857765</v>
      </c>
      <c r="L104" s="30">
        <f t="shared" si="13"/>
        <v>72884750</v>
      </c>
      <c r="N104" s="30">
        <f t="shared" si="14"/>
        <v>26985</v>
      </c>
      <c r="O104" s="31">
        <f t="shared" si="15"/>
        <v>26.985</v>
      </c>
      <c r="S104" s="30">
        <v>5621</v>
      </c>
      <c r="T104" s="30">
        <v>5621</v>
      </c>
      <c r="U104" s="30">
        <v>5621</v>
      </c>
      <c r="V104" s="30">
        <v>5621</v>
      </c>
      <c r="W104" s="30">
        <v>5621</v>
      </c>
      <c r="Y104" s="30">
        <v>5454</v>
      </c>
      <c r="Z104" s="30">
        <v>5454</v>
      </c>
      <c r="AA104" s="30">
        <v>5454</v>
      </c>
      <c r="AB104" s="30">
        <v>5454</v>
      </c>
      <c r="AC104" s="30">
        <v>5454</v>
      </c>
      <c r="AE104" s="7">
        <v>1187</v>
      </c>
      <c r="AF104" s="7">
        <v>1187</v>
      </c>
      <c r="AG104" s="7">
        <v>1187</v>
      </c>
      <c r="AH104" s="7">
        <v>1187</v>
      </c>
      <c r="AI104" s="7">
        <v>1187</v>
      </c>
      <c r="AK104" s="7">
        <v>5488</v>
      </c>
      <c r="AL104" s="7">
        <v>5488</v>
      </c>
      <c r="AM104" s="7">
        <v>5488</v>
      </c>
      <c r="AN104" s="7">
        <v>5488</v>
      </c>
      <c r="AO104" s="7">
        <v>5488</v>
      </c>
    </row>
    <row r="105" spans="1:41" ht="12.75">
      <c r="A105" s="41" t="s">
        <v>38</v>
      </c>
      <c r="B105" s="30">
        <v>20</v>
      </c>
      <c r="C105" s="30">
        <v>14</v>
      </c>
      <c r="D105" s="30">
        <v>55</v>
      </c>
      <c r="E105" s="30">
        <v>156</v>
      </c>
      <c r="F105" s="30">
        <v>20</v>
      </c>
      <c r="G105" s="30">
        <v>15</v>
      </c>
      <c r="H105" s="30">
        <v>22</v>
      </c>
      <c r="I105" s="30">
        <v>156</v>
      </c>
      <c r="K105" s="30">
        <f t="shared" si="12"/>
        <v>72895156</v>
      </c>
      <c r="L105" s="30">
        <f t="shared" si="13"/>
        <v>72922156</v>
      </c>
      <c r="N105" s="30">
        <f t="shared" si="14"/>
        <v>27000</v>
      </c>
      <c r="O105" s="31">
        <f t="shared" si="15"/>
        <v>27</v>
      </c>
      <c r="S105" s="30">
        <v>5109</v>
      </c>
      <c r="T105" s="30">
        <v>5109</v>
      </c>
      <c r="U105" s="30">
        <v>5109</v>
      </c>
      <c r="V105" s="30">
        <v>5109</v>
      </c>
      <c r="W105" s="30">
        <v>5109</v>
      </c>
      <c r="Y105" s="30">
        <v>4985</v>
      </c>
      <c r="Z105" s="30">
        <v>4985</v>
      </c>
      <c r="AA105" s="30">
        <v>4985</v>
      </c>
      <c r="AB105" s="30">
        <v>4985</v>
      </c>
      <c r="AC105" s="30">
        <v>4985</v>
      </c>
      <c r="AE105" s="7">
        <v>1079</v>
      </c>
      <c r="AF105" s="7">
        <v>1079</v>
      </c>
      <c r="AG105" s="7">
        <v>1079</v>
      </c>
      <c r="AH105" s="7">
        <v>1079</v>
      </c>
      <c r="AI105" s="7">
        <v>1079</v>
      </c>
      <c r="AK105" s="7">
        <v>4988</v>
      </c>
      <c r="AL105" s="7">
        <v>4988</v>
      </c>
      <c r="AM105" s="7">
        <v>4988</v>
      </c>
      <c r="AN105" s="7">
        <v>4988</v>
      </c>
      <c r="AO105" s="7">
        <v>4988</v>
      </c>
    </row>
    <row r="107" spans="2:35" ht="12.75">
      <c r="B107" s="28" t="s">
        <v>131</v>
      </c>
      <c r="C107" s="28"/>
      <c r="D107" s="28"/>
      <c r="E107" s="28"/>
      <c r="F107" s="28"/>
      <c r="G107" s="28"/>
      <c r="H107" s="28"/>
      <c r="I107" s="28"/>
      <c r="J107" s="28"/>
      <c r="K107" s="28"/>
      <c r="L107" s="28"/>
      <c r="M107" s="28"/>
      <c r="N107" s="28"/>
      <c r="O107" s="28"/>
      <c r="P107" s="28"/>
      <c r="Q107" s="28"/>
      <c r="R107" s="28"/>
      <c r="S107" s="28" t="s">
        <v>104</v>
      </c>
      <c r="T107" s="28"/>
      <c r="U107" s="28"/>
      <c r="V107" s="28"/>
      <c r="W107" s="28"/>
      <c r="X107" s="28"/>
      <c r="Y107" s="28" t="s">
        <v>105</v>
      </c>
      <c r="Z107" s="28"/>
      <c r="AA107" s="28"/>
      <c r="AB107" s="28"/>
      <c r="AC107" s="28"/>
      <c r="AD107" s="28"/>
      <c r="AE107" s="28" t="s">
        <v>132</v>
      </c>
      <c r="AF107" s="28"/>
      <c r="AG107" s="28"/>
      <c r="AH107" s="28"/>
      <c r="AI107" s="28"/>
    </row>
    <row r="108" spans="2:35" ht="12.75">
      <c r="B108" s="28" t="s">
        <v>61</v>
      </c>
      <c r="C108" s="28" t="s">
        <v>60</v>
      </c>
      <c r="D108" s="28" t="s">
        <v>58</v>
      </c>
      <c r="E108" s="28" t="s">
        <v>59</v>
      </c>
      <c r="F108" s="28" t="s">
        <v>62</v>
      </c>
      <c r="G108" s="28" t="s">
        <v>63</v>
      </c>
      <c r="H108" s="28" t="s">
        <v>64</v>
      </c>
      <c r="I108" s="28" t="s">
        <v>65</v>
      </c>
      <c r="J108" s="28"/>
      <c r="K108" s="28" t="s">
        <v>66</v>
      </c>
      <c r="L108" s="28" t="s">
        <v>67</v>
      </c>
      <c r="M108" s="28"/>
      <c r="N108" s="28" t="s">
        <v>68</v>
      </c>
      <c r="O108" s="28" t="s">
        <v>69</v>
      </c>
      <c r="P108" s="28"/>
      <c r="Q108" s="28"/>
      <c r="R108" s="28"/>
      <c r="S108" s="28" t="s">
        <v>71</v>
      </c>
      <c r="T108" s="28" t="s">
        <v>72</v>
      </c>
      <c r="U108" s="28" t="s">
        <v>73</v>
      </c>
      <c r="V108" s="28" t="s">
        <v>74</v>
      </c>
      <c r="W108" s="28" t="s">
        <v>75</v>
      </c>
      <c r="X108" s="28"/>
      <c r="Y108" s="28" t="s">
        <v>71</v>
      </c>
      <c r="Z108" s="28" t="s">
        <v>72</v>
      </c>
      <c r="AA108" s="28" t="s">
        <v>73</v>
      </c>
      <c r="AB108" s="28" t="s">
        <v>74</v>
      </c>
      <c r="AC108" s="28" t="s">
        <v>75</v>
      </c>
      <c r="AD108" s="28"/>
      <c r="AE108" s="28" t="s">
        <v>71</v>
      </c>
      <c r="AF108" s="28" t="s">
        <v>72</v>
      </c>
      <c r="AG108" s="28" t="s">
        <v>73</v>
      </c>
      <c r="AH108" s="28" t="s">
        <v>74</v>
      </c>
      <c r="AI108" s="28" t="s">
        <v>75</v>
      </c>
    </row>
    <row r="109" spans="1:25" ht="12.75">
      <c r="A109" s="40" t="s">
        <v>124</v>
      </c>
      <c r="O109" s="31"/>
      <c r="Y109" s="31"/>
    </row>
    <row r="110" spans="1:25" ht="12.75">
      <c r="A110" s="41" t="s">
        <v>49</v>
      </c>
      <c r="B110" s="30">
        <v>20</v>
      </c>
      <c r="C110" s="30">
        <v>42</v>
      </c>
      <c r="D110" s="30">
        <v>10</v>
      </c>
      <c r="E110" s="30">
        <v>15</v>
      </c>
      <c r="F110" s="30">
        <v>20</v>
      </c>
      <c r="G110" s="30">
        <v>42</v>
      </c>
      <c r="H110" s="30">
        <v>17</v>
      </c>
      <c r="I110" s="30">
        <v>15</v>
      </c>
      <c r="K110" s="30">
        <f aca="true" t="shared" si="16" ref="K110:K132">B110*60*60*1000+C110*60*1000+D110*1000+E110</f>
        <v>74530015</v>
      </c>
      <c r="L110" s="30">
        <f aca="true" t="shared" si="17" ref="L110:L132">F110*60*60*1000+G110*60*1000+H110*1000+I110</f>
        <v>74537015</v>
      </c>
      <c r="N110" s="30">
        <f aca="true" t="shared" si="18" ref="N110:N132">L110-K110</f>
        <v>7000</v>
      </c>
      <c r="O110" s="31">
        <f aca="true" t="shared" si="19" ref="O110:O132">N110/1000</f>
        <v>7</v>
      </c>
      <c r="R110" s="30" t="s">
        <v>103</v>
      </c>
      <c r="Y110" s="31"/>
    </row>
    <row r="111" spans="1:35" ht="12.75">
      <c r="A111" s="41" t="s">
        <v>76</v>
      </c>
      <c r="B111" s="30">
        <v>0</v>
      </c>
      <c r="C111" s="30">
        <v>0</v>
      </c>
      <c r="D111" s="30">
        <v>0</v>
      </c>
      <c r="E111" s="30">
        <v>0</v>
      </c>
      <c r="F111" s="30">
        <v>0</v>
      </c>
      <c r="G111" s="30">
        <v>0</v>
      </c>
      <c r="H111" s="30">
        <v>0</v>
      </c>
      <c r="I111" s="30">
        <v>0</v>
      </c>
      <c r="K111" s="30">
        <f t="shared" si="16"/>
        <v>0</v>
      </c>
      <c r="L111" s="30">
        <f t="shared" si="17"/>
        <v>0</v>
      </c>
      <c r="N111" s="30">
        <f t="shared" si="18"/>
        <v>0</v>
      </c>
      <c r="O111" s="31">
        <f t="shared" si="19"/>
        <v>0</v>
      </c>
      <c r="S111" s="30">
        <v>773</v>
      </c>
      <c r="T111" s="30">
        <v>753</v>
      </c>
      <c r="U111" s="30">
        <v>763</v>
      </c>
      <c r="V111" s="30">
        <v>1552</v>
      </c>
      <c r="W111" s="30">
        <v>762</v>
      </c>
      <c r="Y111" s="30">
        <v>632</v>
      </c>
      <c r="Z111" s="30">
        <v>634</v>
      </c>
      <c r="AA111" s="30">
        <v>632</v>
      </c>
      <c r="AB111" s="30">
        <v>1268</v>
      </c>
      <c r="AC111" s="30">
        <v>634</v>
      </c>
      <c r="AE111" s="30">
        <v>173</v>
      </c>
      <c r="AF111" s="30">
        <v>173</v>
      </c>
      <c r="AG111" s="30">
        <v>173</v>
      </c>
      <c r="AH111" s="30">
        <v>173</v>
      </c>
      <c r="AI111" s="30">
        <v>346</v>
      </c>
    </row>
    <row r="112" spans="1:35" ht="12.75">
      <c r="A112" s="41" t="s">
        <v>78</v>
      </c>
      <c r="B112" s="30">
        <v>0</v>
      </c>
      <c r="C112" s="30">
        <v>0</v>
      </c>
      <c r="D112" s="30">
        <v>0</v>
      </c>
      <c r="E112" s="30">
        <v>0</v>
      </c>
      <c r="F112" s="30">
        <v>0</v>
      </c>
      <c r="G112" s="30">
        <v>0</v>
      </c>
      <c r="H112" s="30">
        <v>0</v>
      </c>
      <c r="I112" s="30">
        <v>0</v>
      </c>
      <c r="K112" s="30">
        <f t="shared" si="16"/>
        <v>0</v>
      </c>
      <c r="L112" s="30">
        <f t="shared" si="17"/>
        <v>0</v>
      </c>
      <c r="N112" s="30">
        <f t="shared" si="18"/>
        <v>0</v>
      </c>
      <c r="O112" s="31">
        <f t="shared" si="19"/>
        <v>0</v>
      </c>
      <c r="S112" s="30">
        <v>1528</v>
      </c>
      <c r="T112" s="30">
        <v>1536</v>
      </c>
      <c r="U112" s="30">
        <v>762</v>
      </c>
      <c r="V112" s="30">
        <v>755</v>
      </c>
      <c r="W112" s="30">
        <v>763</v>
      </c>
      <c r="Y112" s="30">
        <v>1266</v>
      </c>
      <c r="Z112" s="30">
        <v>1266</v>
      </c>
      <c r="AA112" s="30">
        <v>634</v>
      </c>
      <c r="AB112" s="30">
        <v>634</v>
      </c>
      <c r="AC112" s="30">
        <v>632</v>
      </c>
      <c r="AE112" s="30">
        <v>173</v>
      </c>
      <c r="AF112" s="30">
        <v>173</v>
      </c>
      <c r="AG112" s="30">
        <v>346</v>
      </c>
      <c r="AH112" s="30">
        <v>346</v>
      </c>
      <c r="AI112" s="30">
        <v>346</v>
      </c>
    </row>
    <row r="113" spans="1:25" ht="12.75">
      <c r="A113" s="41" t="s">
        <v>8</v>
      </c>
      <c r="B113" s="30">
        <v>20</v>
      </c>
      <c r="C113" s="30">
        <v>46</v>
      </c>
      <c r="D113" s="30">
        <v>42</v>
      </c>
      <c r="E113" s="30">
        <v>750</v>
      </c>
      <c r="F113" s="30">
        <v>20</v>
      </c>
      <c r="G113" s="30">
        <v>46</v>
      </c>
      <c r="H113" s="30">
        <v>54</v>
      </c>
      <c r="I113" s="30">
        <v>750</v>
      </c>
      <c r="K113" s="30">
        <f t="shared" si="16"/>
        <v>74802750</v>
      </c>
      <c r="L113" s="30">
        <f t="shared" si="17"/>
        <v>74814750</v>
      </c>
      <c r="N113" s="30">
        <f t="shared" si="18"/>
        <v>12000</v>
      </c>
      <c r="O113" s="31">
        <f t="shared" si="19"/>
        <v>12</v>
      </c>
      <c r="R113" s="30" t="s">
        <v>103</v>
      </c>
      <c r="Y113" s="31"/>
    </row>
    <row r="114" spans="1:25" ht="12.75">
      <c r="A114" s="41" t="s">
        <v>4</v>
      </c>
      <c r="B114" s="30">
        <v>20</v>
      </c>
      <c r="C114" s="30">
        <v>45</v>
      </c>
      <c r="D114" s="30">
        <v>59</v>
      </c>
      <c r="E114" s="30">
        <v>171</v>
      </c>
      <c r="F114" s="30">
        <v>20</v>
      </c>
      <c r="G114" s="30">
        <v>46</v>
      </c>
      <c r="H114" s="30">
        <v>36</v>
      </c>
      <c r="I114" s="30">
        <v>93</v>
      </c>
      <c r="K114" s="30">
        <f t="shared" si="16"/>
        <v>74759171</v>
      </c>
      <c r="L114" s="30">
        <f t="shared" si="17"/>
        <v>74796093</v>
      </c>
      <c r="N114" s="30">
        <f t="shared" si="18"/>
        <v>36922</v>
      </c>
      <c r="O114" s="31">
        <f t="shared" si="19"/>
        <v>36.922</v>
      </c>
      <c r="R114" s="30" t="s">
        <v>103</v>
      </c>
      <c r="Y114" s="31"/>
    </row>
    <row r="115" spans="1:18" ht="12.75">
      <c r="A115" s="41" t="s">
        <v>80</v>
      </c>
      <c r="B115" s="30">
        <v>0</v>
      </c>
      <c r="C115" s="30">
        <v>0</v>
      </c>
      <c r="D115" s="30">
        <v>0</v>
      </c>
      <c r="E115" s="30">
        <v>0</v>
      </c>
      <c r="F115" s="30">
        <v>0</v>
      </c>
      <c r="G115" s="30">
        <v>0</v>
      </c>
      <c r="H115" s="30">
        <v>0</v>
      </c>
      <c r="I115" s="30">
        <v>0</v>
      </c>
      <c r="K115" s="30">
        <f t="shared" si="16"/>
        <v>0</v>
      </c>
      <c r="L115" s="30">
        <f t="shared" si="17"/>
        <v>0</v>
      </c>
      <c r="N115" s="30">
        <f t="shared" si="18"/>
        <v>0</v>
      </c>
      <c r="O115" s="31">
        <f t="shared" si="19"/>
        <v>0</v>
      </c>
      <c r="R115" s="30" t="s">
        <v>103</v>
      </c>
    </row>
    <row r="116" spans="1:18" ht="12.75">
      <c r="A116" s="41" t="s">
        <v>77</v>
      </c>
      <c r="B116" s="30">
        <v>0</v>
      </c>
      <c r="C116" s="30">
        <v>0</v>
      </c>
      <c r="D116" s="30">
        <v>0</v>
      </c>
      <c r="E116" s="30">
        <v>0</v>
      </c>
      <c r="F116" s="30">
        <v>0</v>
      </c>
      <c r="G116" s="30">
        <v>0</v>
      </c>
      <c r="H116" s="30">
        <v>0</v>
      </c>
      <c r="I116" s="30">
        <v>0</v>
      </c>
      <c r="K116" s="30">
        <f t="shared" si="16"/>
        <v>0</v>
      </c>
      <c r="L116" s="30">
        <f t="shared" si="17"/>
        <v>0</v>
      </c>
      <c r="N116" s="30">
        <f t="shared" si="18"/>
        <v>0</v>
      </c>
      <c r="O116" s="31">
        <f t="shared" si="19"/>
        <v>0</v>
      </c>
      <c r="R116" s="30" t="s">
        <v>103</v>
      </c>
    </row>
    <row r="117" spans="1:25" ht="12.75">
      <c r="A117" s="41" t="s">
        <v>51</v>
      </c>
      <c r="B117" s="30">
        <v>20</v>
      </c>
      <c r="C117" s="30">
        <v>48</v>
      </c>
      <c r="D117" s="30">
        <v>49</v>
      </c>
      <c r="E117" s="30">
        <v>765</v>
      </c>
      <c r="F117" s="30">
        <v>20</v>
      </c>
      <c r="G117" s="30">
        <v>50</v>
      </c>
      <c r="H117" s="30">
        <v>6</v>
      </c>
      <c r="I117" s="30">
        <v>796</v>
      </c>
      <c r="K117" s="30">
        <f t="shared" si="16"/>
        <v>74929765</v>
      </c>
      <c r="L117" s="30">
        <f t="shared" si="17"/>
        <v>75006796</v>
      </c>
      <c r="N117" s="30">
        <f t="shared" si="18"/>
        <v>77031</v>
      </c>
      <c r="O117" s="31">
        <f t="shared" si="19"/>
        <v>77.031</v>
      </c>
      <c r="R117" s="30" t="s">
        <v>103</v>
      </c>
      <c r="Y117" s="31"/>
    </row>
    <row r="118" spans="1:25" ht="12.75">
      <c r="A118" s="41" t="s">
        <v>56</v>
      </c>
      <c r="B118" s="30">
        <v>20</v>
      </c>
      <c r="C118" s="30">
        <v>37</v>
      </c>
      <c r="D118" s="30">
        <v>10</v>
      </c>
      <c r="E118" s="30">
        <v>109</v>
      </c>
      <c r="F118" s="30">
        <v>20</v>
      </c>
      <c r="G118" s="30">
        <v>37</v>
      </c>
      <c r="H118" s="30">
        <v>17</v>
      </c>
      <c r="I118" s="30">
        <v>125</v>
      </c>
      <c r="K118" s="30">
        <f t="shared" si="16"/>
        <v>74230109</v>
      </c>
      <c r="L118" s="30">
        <f t="shared" si="17"/>
        <v>74237125</v>
      </c>
      <c r="N118" s="30">
        <f t="shared" si="18"/>
        <v>7016</v>
      </c>
      <c r="O118" s="31">
        <f t="shared" si="19"/>
        <v>7.016</v>
      </c>
      <c r="R118" s="30" t="s">
        <v>103</v>
      </c>
      <c r="Y118" s="31"/>
    </row>
    <row r="119" spans="1:25" ht="12.75">
      <c r="A119" s="41" t="s">
        <v>52</v>
      </c>
      <c r="B119" s="30">
        <v>20</v>
      </c>
      <c r="C119" s="30">
        <v>47</v>
      </c>
      <c r="D119" s="30">
        <v>23</v>
      </c>
      <c r="E119" s="30">
        <v>953</v>
      </c>
      <c r="F119" s="30">
        <v>20</v>
      </c>
      <c r="G119" s="30">
        <v>47</v>
      </c>
      <c r="H119" s="30">
        <v>35</v>
      </c>
      <c r="I119" s="30">
        <v>937</v>
      </c>
      <c r="K119" s="30">
        <f t="shared" si="16"/>
        <v>74843953</v>
      </c>
      <c r="L119" s="30">
        <f t="shared" si="17"/>
        <v>74855937</v>
      </c>
      <c r="N119" s="30">
        <f t="shared" si="18"/>
        <v>11984</v>
      </c>
      <c r="O119" s="31">
        <f t="shared" si="19"/>
        <v>11.984</v>
      </c>
      <c r="R119" s="30" t="s">
        <v>103</v>
      </c>
      <c r="Y119" s="31"/>
    </row>
    <row r="120" spans="1:35" ht="12.75">
      <c r="A120" s="41" t="s">
        <v>101</v>
      </c>
      <c r="B120" s="30">
        <v>0</v>
      </c>
      <c r="C120" s="30">
        <v>0</v>
      </c>
      <c r="D120" s="30">
        <v>0</v>
      </c>
      <c r="E120" s="30">
        <v>0</v>
      </c>
      <c r="F120" s="30">
        <v>0</v>
      </c>
      <c r="G120" s="30">
        <v>0</v>
      </c>
      <c r="H120" s="30">
        <v>0</v>
      </c>
      <c r="I120" s="30">
        <v>0</v>
      </c>
      <c r="K120" s="30">
        <f t="shared" si="16"/>
        <v>0</v>
      </c>
      <c r="L120" s="30">
        <f t="shared" si="17"/>
        <v>0</v>
      </c>
      <c r="N120" s="30">
        <f t="shared" si="18"/>
        <v>0</v>
      </c>
      <c r="O120" s="31">
        <f t="shared" si="19"/>
        <v>0</v>
      </c>
      <c r="S120" s="30">
        <v>2295</v>
      </c>
      <c r="T120" s="30">
        <v>2294</v>
      </c>
      <c r="U120" s="30">
        <v>3053</v>
      </c>
      <c r="V120" s="30">
        <v>2280</v>
      </c>
      <c r="W120" s="30">
        <v>2282</v>
      </c>
      <c r="Y120" s="30">
        <v>1900</v>
      </c>
      <c r="Z120" s="30">
        <v>2532</v>
      </c>
      <c r="AA120" s="30">
        <v>1900</v>
      </c>
      <c r="AB120" s="30">
        <v>2534</v>
      </c>
      <c r="AC120" s="30">
        <v>2532</v>
      </c>
      <c r="AE120" s="30">
        <v>346</v>
      </c>
      <c r="AF120" s="30">
        <v>692</v>
      </c>
      <c r="AG120" s="30">
        <v>519</v>
      </c>
      <c r="AH120" s="30">
        <v>519</v>
      </c>
      <c r="AI120" s="30">
        <v>692</v>
      </c>
    </row>
    <row r="121" spans="1:25" ht="12.75">
      <c r="A121" s="41" t="s">
        <v>25</v>
      </c>
      <c r="B121" s="30">
        <v>20</v>
      </c>
      <c r="C121" s="30">
        <v>51</v>
      </c>
      <c r="D121" s="30">
        <v>14</v>
      </c>
      <c r="E121" s="30">
        <v>421</v>
      </c>
      <c r="F121" s="30">
        <v>20</v>
      </c>
      <c r="G121" s="30">
        <v>59</v>
      </c>
      <c r="H121" s="30">
        <v>9</v>
      </c>
      <c r="I121" s="30">
        <v>390</v>
      </c>
      <c r="K121" s="30">
        <f t="shared" si="16"/>
        <v>75074421</v>
      </c>
      <c r="L121" s="30">
        <f t="shared" si="17"/>
        <v>75549390</v>
      </c>
      <c r="N121" s="30">
        <f t="shared" si="18"/>
        <v>474969</v>
      </c>
      <c r="O121" s="31">
        <f t="shared" si="19"/>
        <v>474.969</v>
      </c>
      <c r="R121" s="30" t="s">
        <v>103</v>
      </c>
      <c r="Y121" s="31"/>
    </row>
    <row r="122" spans="1:25" ht="12.75">
      <c r="A122" s="41" t="s">
        <v>1</v>
      </c>
      <c r="B122" s="30">
        <v>20</v>
      </c>
      <c r="C122" s="30">
        <v>42</v>
      </c>
      <c r="D122" s="30">
        <v>25</v>
      </c>
      <c r="E122" s="30">
        <v>812</v>
      </c>
      <c r="F122" s="30">
        <v>20</v>
      </c>
      <c r="G122" s="30">
        <v>43</v>
      </c>
      <c r="H122" s="30">
        <v>10</v>
      </c>
      <c r="I122" s="30">
        <v>843</v>
      </c>
      <c r="K122" s="30">
        <f t="shared" si="16"/>
        <v>74545812</v>
      </c>
      <c r="L122" s="30">
        <f t="shared" si="17"/>
        <v>74590843</v>
      </c>
      <c r="N122" s="30">
        <f t="shared" si="18"/>
        <v>45031</v>
      </c>
      <c r="O122" s="31">
        <f t="shared" si="19"/>
        <v>45.031</v>
      </c>
      <c r="R122" s="30" t="s">
        <v>103</v>
      </c>
      <c r="Y122" s="31"/>
    </row>
    <row r="123" spans="1:35" ht="12.75">
      <c r="A123" s="41" t="s">
        <v>79</v>
      </c>
      <c r="B123" s="30">
        <v>0</v>
      </c>
      <c r="C123" s="30">
        <v>0</v>
      </c>
      <c r="D123" s="30">
        <v>0</v>
      </c>
      <c r="E123" s="30">
        <v>0</v>
      </c>
      <c r="F123" s="30">
        <v>0</v>
      </c>
      <c r="G123" s="30">
        <v>0</v>
      </c>
      <c r="H123" s="30">
        <v>0</v>
      </c>
      <c r="I123" s="30">
        <v>0</v>
      </c>
      <c r="K123" s="30">
        <f t="shared" si="16"/>
        <v>0</v>
      </c>
      <c r="L123" s="30">
        <f t="shared" si="17"/>
        <v>0</v>
      </c>
      <c r="N123" s="30">
        <f t="shared" si="18"/>
        <v>0</v>
      </c>
      <c r="O123" s="31">
        <f t="shared" si="19"/>
        <v>0</v>
      </c>
      <c r="S123" s="30">
        <v>1520</v>
      </c>
      <c r="T123" s="30">
        <v>776</v>
      </c>
      <c r="U123" s="30">
        <v>770</v>
      </c>
      <c r="V123" s="30">
        <v>769</v>
      </c>
      <c r="W123" s="30">
        <v>755</v>
      </c>
      <c r="Y123" s="30">
        <v>632</v>
      </c>
      <c r="Z123" s="30">
        <v>634</v>
      </c>
      <c r="AA123" s="30">
        <v>634</v>
      </c>
      <c r="AB123" s="30">
        <v>632</v>
      </c>
      <c r="AC123" s="30">
        <v>1268</v>
      </c>
      <c r="AE123" s="30">
        <v>346</v>
      </c>
      <c r="AF123" s="30">
        <v>173</v>
      </c>
      <c r="AG123" s="30">
        <v>173</v>
      </c>
      <c r="AH123" s="30">
        <v>173</v>
      </c>
      <c r="AI123" s="30">
        <v>173</v>
      </c>
    </row>
    <row r="124" spans="1:25" ht="12.75">
      <c r="A124" s="41" t="s">
        <v>53</v>
      </c>
      <c r="B124" s="30">
        <v>20</v>
      </c>
      <c r="C124" s="30">
        <v>47</v>
      </c>
      <c r="D124" s="30">
        <v>42</v>
      </c>
      <c r="E124" s="30">
        <v>640</v>
      </c>
      <c r="F124" s="30">
        <v>20</v>
      </c>
      <c r="G124" s="30">
        <v>48</v>
      </c>
      <c r="H124" s="30">
        <v>4</v>
      </c>
      <c r="I124" s="30">
        <v>640</v>
      </c>
      <c r="K124" s="30">
        <f t="shared" si="16"/>
        <v>74862640</v>
      </c>
      <c r="L124" s="30">
        <f t="shared" si="17"/>
        <v>74884640</v>
      </c>
      <c r="N124" s="30">
        <f t="shared" si="18"/>
        <v>22000</v>
      </c>
      <c r="O124" s="31">
        <f t="shared" si="19"/>
        <v>22</v>
      </c>
      <c r="R124" s="30" t="s">
        <v>103</v>
      </c>
      <c r="Y124" s="31"/>
    </row>
    <row r="125" spans="1:35" ht="12.75">
      <c r="A125" s="41" t="s">
        <v>55</v>
      </c>
      <c r="B125" s="30">
        <v>21</v>
      </c>
      <c r="C125" s="30">
        <v>1</v>
      </c>
      <c r="D125" s="30">
        <v>14</v>
      </c>
      <c r="E125" s="30">
        <v>140</v>
      </c>
      <c r="F125" s="30">
        <v>21</v>
      </c>
      <c r="G125" s="30">
        <v>1</v>
      </c>
      <c r="H125" s="30">
        <v>28</v>
      </c>
      <c r="I125" s="30">
        <v>140</v>
      </c>
      <c r="K125" s="30">
        <f t="shared" si="16"/>
        <v>75674140</v>
      </c>
      <c r="L125" s="30">
        <f t="shared" si="17"/>
        <v>75688140</v>
      </c>
      <c r="N125" s="30">
        <f t="shared" si="18"/>
        <v>14000</v>
      </c>
      <c r="O125" s="31">
        <f t="shared" si="19"/>
        <v>14</v>
      </c>
      <c r="S125" s="30">
        <v>17996</v>
      </c>
      <c r="T125" s="30">
        <v>17996</v>
      </c>
      <c r="U125" s="30">
        <v>17996</v>
      </c>
      <c r="V125" s="30">
        <v>17996</v>
      </c>
      <c r="W125" s="30">
        <v>17996</v>
      </c>
      <c r="Y125" s="31">
        <v>17996</v>
      </c>
      <c r="Z125" s="31">
        <v>17996</v>
      </c>
      <c r="AA125" s="31">
        <v>17996</v>
      </c>
      <c r="AB125" s="31">
        <v>17996</v>
      </c>
      <c r="AC125" s="31">
        <v>17996</v>
      </c>
      <c r="AE125" s="30">
        <v>5295</v>
      </c>
      <c r="AF125" s="30">
        <v>5295</v>
      </c>
      <c r="AG125" s="30">
        <v>5295</v>
      </c>
      <c r="AH125" s="30">
        <v>5295</v>
      </c>
      <c r="AI125" s="30">
        <v>5295</v>
      </c>
    </row>
    <row r="126" spans="1:35" ht="12.75">
      <c r="A126" s="41" t="s">
        <v>166</v>
      </c>
      <c r="B126" s="30">
        <v>20</v>
      </c>
      <c r="C126" s="30">
        <v>38</v>
      </c>
      <c r="D126" s="30">
        <v>47</v>
      </c>
      <c r="E126" s="30">
        <v>312</v>
      </c>
      <c r="F126" s="30">
        <v>20</v>
      </c>
      <c r="G126" s="30">
        <v>39</v>
      </c>
      <c r="H126" s="30">
        <v>10</v>
      </c>
      <c r="I126" s="30">
        <v>312</v>
      </c>
      <c r="K126" s="30">
        <f t="shared" si="16"/>
        <v>74327312</v>
      </c>
      <c r="L126" s="30">
        <f t="shared" si="17"/>
        <v>74350312</v>
      </c>
      <c r="N126" s="30">
        <f t="shared" si="18"/>
        <v>23000</v>
      </c>
      <c r="O126" s="31">
        <f t="shared" si="19"/>
        <v>23</v>
      </c>
      <c r="S126" s="30">
        <v>24035</v>
      </c>
      <c r="T126" s="30">
        <v>24035</v>
      </c>
      <c r="U126" s="30">
        <v>24035</v>
      </c>
      <c r="V126" s="30">
        <v>24035</v>
      </c>
      <c r="W126" s="30">
        <v>24035</v>
      </c>
      <c r="Y126" s="31">
        <v>24035</v>
      </c>
      <c r="Z126" s="31">
        <v>24035</v>
      </c>
      <c r="AA126" s="31">
        <v>24035</v>
      </c>
      <c r="AB126" s="31">
        <v>24035</v>
      </c>
      <c r="AC126" s="31">
        <v>24035</v>
      </c>
      <c r="AE126" s="30">
        <v>7073</v>
      </c>
      <c r="AF126" s="30">
        <v>7073</v>
      </c>
      <c r="AG126" s="30">
        <v>7073</v>
      </c>
      <c r="AH126" s="30">
        <v>7073</v>
      </c>
      <c r="AI126" s="30">
        <v>7073</v>
      </c>
    </row>
    <row r="127" spans="1:35" ht="12.75">
      <c r="A127" s="41" t="s">
        <v>48</v>
      </c>
      <c r="B127" s="30">
        <v>20</v>
      </c>
      <c r="C127" s="30">
        <v>41</v>
      </c>
      <c r="D127" s="30">
        <v>23</v>
      </c>
      <c r="E127" s="30">
        <v>562</v>
      </c>
      <c r="F127" s="30">
        <v>20</v>
      </c>
      <c r="G127" s="30">
        <v>41</v>
      </c>
      <c r="H127" s="30">
        <v>43</v>
      </c>
      <c r="I127" s="30">
        <v>562</v>
      </c>
      <c r="K127" s="30">
        <f t="shared" si="16"/>
        <v>74483562</v>
      </c>
      <c r="L127" s="30">
        <f t="shared" si="17"/>
        <v>74503562</v>
      </c>
      <c r="N127" s="30">
        <f t="shared" si="18"/>
        <v>20000</v>
      </c>
      <c r="O127" s="31">
        <f t="shared" si="19"/>
        <v>20</v>
      </c>
      <c r="S127" s="30">
        <v>1598</v>
      </c>
      <c r="T127" s="30">
        <v>1591</v>
      </c>
      <c r="U127" s="30">
        <v>1602</v>
      </c>
      <c r="V127" s="30">
        <v>1622</v>
      </c>
      <c r="W127" s="30">
        <v>1628</v>
      </c>
      <c r="Y127" s="31">
        <v>644</v>
      </c>
      <c r="Z127" s="31">
        <v>644</v>
      </c>
      <c r="AA127" s="31">
        <v>644</v>
      </c>
      <c r="AB127" s="31">
        <v>644</v>
      </c>
      <c r="AC127" s="31">
        <v>644</v>
      </c>
      <c r="AE127" s="30">
        <v>190</v>
      </c>
      <c r="AF127" s="30">
        <v>190</v>
      </c>
      <c r="AG127" s="30">
        <v>190</v>
      </c>
      <c r="AH127" s="30">
        <v>190</v>
      </c>
      <c r="AI127" s="30">
        <v>190</v>
      </c>
    </row>
    <row r="128" spans="1:35" ht="12.75">
      <c r="A128" s="41" t="s">
        <v>46</v>
      </c>
      <c r="B128" s="30">
        <v>20</v>
      </c>
      <c r="C128" s="30">
        <v>40</v>
      </c>
      <c r="D128" s="30">
        <v>20</v>
      </c>
      <c r="E128" s="30">
        <v>812</v>
      </c>
      <c r="F128" s="30">
        <v>20</v>
      </c>
      <c r="G128" s="30">
        <v>40</v>
      </c>
      <c r="H128" s="30">
        <v>27</v>
      </c>
      <c r="I128" s="30">
        <v>828</v>
      </c>
      <c r="K128" s="30">
        <f t="shared" si="16"/>
        <v>74420812</v>
      </c>
      <c r="L128" s="30">
        <f t="shared" si="17"/>
        <v>74427828</v>
      </c>
      <c r="N128" s="30">
        <f t="shared" si="18"/>
        <v>7016</v>
      </c>
      <c r="O128" s="31">
        <f t="shared" si="19"/>
        <v>7.016</v>
      </c>
      <c r="S128" s="30">
        <v>1084</v>
      </c>
      <c r="T128" s="30">
        <v>1084</v>
      </c>
      <c r="U128" s="30">
        <v>1084</v>
      </c>
      <c r="V128" s="30">
        <v>1084</v>
      </c>
      <c r="W128" s="30">
        <v>1084</v>
      </c>
      <c r="Y128" s="31">
        <v>1084</v>
      </c>
      <c r="Z128" s="31">
        <v>1084</v>
      </c>
      <c r="AA128" s="31">
        <v>1084</v>
      </c>
      <c r="AB128" s="31">
        <v>1084</v>
      </c>
      <c r="AC128" s="31">
        <v>1084</v>
      </c>
      <c r="AE128" s="30">
        <v>320</v>
      </c>
      <c r="AF128" s="30">
        <v>320</v>
      </c>
      <c r="AG128" s="30">
        <v>320</v>
      </c>
      <c r="AH128" s="30">
        <v>320</v>
      </c>
      <c r="AI128" s="30">
        <v>320</v>
      </c>
    </row>
    <row r="129" spans="1:35" ht="12.75">
      <c r="A129" s="41" t="s">
        <v>47</v>
      </c>
      <c r="B129" s="30">
        <v>20</v>
      </c>
      <c r="C129" s="30">
        <v>41</v>
      </c>
      <c r="D129" s="30">
        <v>7</v>
      </c>
      <c r="E129" s="30">
        <v>468</v>
      </c>
      <c r="F129" s="30">
        <v>20</v>
      </c>
      <c r="G129" s="30">
        <v>41</v>
      </c>
      <c r="H129" s="30">
        <v>16</v>
      </c>
      <c r="I129" s="30">
        <v>468</v>
      </c>
      <c r="K129" s="30">
        <f t="shared" si="16"/>
        <v>74467468</v>
      </c>
      <c r="L129" s="30">
        <f t="shared" si="17"/>
        <v>74476468</v>
      </c>
      <c r="N129" s="30">
        <f t="shared" si="18"/>
        <v>9000</v>
      </c>
      <c r="O129" s="31">
        <f t="shared" si="19"/>
        <v>9</v>
      </c>
      <c r="S129" s="30">
        <v>1084</v>
      </c>
      <c r="T129" s="30">
        <v>1084</v>
      </c>
      <c r="U129" s="30">
        <v>1084</v>
      </c>
      <c r="V129" s="30">
        <v>1084</v>
      </c>
      <c r="W129" s="30">
        <v>1084</v>
      </c>
      <c r="Y129" s="31">
        <v>1084</v>
      </c>
      <c r="Z129" s="31">
        <v>1084</v>
      </c>
      <c r="AA129" s="31">
        <v>1084</v>
      </c>
      <c r="AB129" s="31">
        <v>1084</v>
      </c>
      <c r="AC129" s="31">
        <v>1084</v>
      </c>
      <c r="AE129" s="30">
        <v>320</v>
      </c>
      <c r="AF129" s="30">
        <v>320</v>
      </c>
      <c r="AG129" s="30">
        <v>320</v>
      </c>
      <c r="AH129" s="30">
        <v>320</v>
      </c>
      <c r="AI129" s="30">
        <v>320</v>
      </c>
    </row>
    <row r="130" spans="1:35" ht="12.75">
      <c r="A130" s="41" t="s">
        <v>45</v>
      </c>
      <c r="B130" s="30">
        <v>20</v>
      </c>
      <c r="C130" s="30">
        <v>39</v>
      </c>
      <c r="D130" s="30">
        <v>48</v>
      </c>
      <c r="E130" s="30">
        <v>859</v>
      </c>
      <c r="F130" s="30">
        <v>20</v>
      </c>
      <c r="G130" s="30">
        <v>40</v>
      </c>
      <c r="H130" s="30">
        <v>11</v>
      </c>
      <c r="I130" s="30">
        <v>859</v>
      </c>
      <c r="K130" s="30">
        <f t="shared" si="16"/>
        <v>74388859</v>
      </c>
      <c r="L130" s="30">
        <f t="shared" si="17"/>
        <v>74411859</v>
      </c>
      <c r="N130" s="30">
        <f t="shared" si="18"/>
        <v>23000</v>
      </c>
      <c r="O130" s="31">
        <f t="shared" si="19"/>
        <v>23</v>
      </c>
      <c r="S130" s="30">
        <v>17996</v>
      </c>
      <c r="T130" s="30">
        <v>17996</v>
      </c>
      <c r="U130" s="30">
        <v>17996</v>
      </c>
      <c r="V130" s="30">
        <v>17996</v>
      </c>
      <c r="W130" s="30">
        <v>17996</v>
      </c>
      <c r="Y130" s="31">
        <v>17996</v>
      </c>
      <c r="Z130" s="31">
        <v>17996</v>
      </c>
      <c r="AA130" s="31">
        <v>17996</v>
      </c>
      <c r="AB130" s="31">
        <v>17996</v>
      </c>
      <c r="AC130" s="31">
        <v>17996</v>
      </c>
      <c r="AE130" s="30">
        <v>5295</v>
      </c>
      <c r="AF130" s="30">
        <v>5295</v>
      </c>
      <c r="AG130" s="30">
        <v>5295</v>
      </c>
      <c r="AH130" s="30">
        <v>5295</v>
      </c>
      <c r="AI130" s="30">
        <v>5295</v>
      </c>
    </row>
    <row r="131" spans="1:35" ht="12.75">
      <c r="A131" s="41" t="s">
        <v>54</v>
      </c>
      <c r="B131" s="30">
        <v>21</v>
      </c>
      <c r="C131" s="30">
        <v>0</v>
      </c>
      <c r="D131" s="30">
        <v>41</v>
      </c>
      <c r="E131" s="30">
        <v>906</v>
      </c>
      <c r="F131" s="30">
        <v>21</v>
      </c>
      <c r="G131" s="30">
        <v>1</v>
      </c>
      <c r="H131" s="30">
        <v>6</v>
      </c>
      <c r="I131" s="30">
        <v>890</v>
      </c>
      <c r="K131" s="30">
        <f t="shared" si="16"/>
        <v>75641906</v>
      </c>
      <c r="L131" s="30">
        <f t="shared" si="17"/>
        <v>75666890</v>
      </c>
      <c r="N131" s="30">
        <f t="shared" si="18"/>
        <v>24984</v>
      </c>
      <c r="O131" s="31">
        <f t="shared" si="19"/>
        <v>24.984</v>
      </c>
      <c r="S131" s="30">
        <v>26993</v>
      </c>
      <c r="T131" s="30">
        <v>26993</v>
      </c>
      <c r="U131" s="30">
        <v>26993</v>
      </c>
      <c r="V131" s="30">
        <v>26993</v>
      </c>
      <c r="W131" s="30">
        <v>26993</v>
      </c>
      <c r="Y131" s="31">
        <v>26993</v>
      </c>
      <c r="Z131" s="31">
        <v>26993</v>
      </c>
      <c r="AA131" s="31">
        <v>26993</v>
      </c>
      <c r="AB131" s="31">
        <v>26993</v>
      </c>
      <c r="AC131" s="31">
        <v>26993</v>
      </c>
      <c r="AE131" s="30">
        <v>7944</v>
      </c>
      <c r="AF131" s="30">
        <v>7944</v>
      </c>
      <c r="AG131" s="30">
        <v>7944</v>
      </c>
      <c r="AH131" s="30">
        <v>7944</v>
      </c>
      <c r="AI131" s="30">
        <v>7944</v>
      </c>
    </row>
    <row r="132" spans="1:25" ht="12.75">
      <c r="A132" s="41" t="s">
        <v>44</v>
      </c>
      <c r="B132" s="30">
        <v>20</v>
      </c>
      <c r="C132" s="30">
        <v>36</v>
      </c>
      <c r="D132" s="30">
        <v>31</v>
      </c>
      <c r="E132" s="30">
        <v>968</v>
      </c>
      <c r="F132" s="30">
        <v>20</v>
      </c>
      <c r="G132" s="30">
        <v>36</v>
      </c>
      <c r="H132" s="30">
        <v>58</v>
      </c>
      <c r="I132" s="30">
        <v>968</v>
      </c>
      <c r="K132" s="30">
        <f t="shared" si="16"/>
        <v>74191968</v>
      </c>
      <c r="L132" s="30">
        <f t="shared" si="17"/>
        <v>74218968</v>
      </c>
      <c r="N132" s="30">
        <f t="shared" si="18"/>
        <v>27000</v>
      </c>
      <c r="O132" s="31">
        <f t="shared" si="19"/>
        <v>27</v>
      </c>
      <c r="R132" s="30" t="s">
        <v>103</v>
      </c>
      <c r="Y132" s="31"/>
    </row>
    <row r="133" ht="12.75">
      <c r="A133" s="41" t="s">
        <v>113</v>
      </c>
    </row>
    <row r="134" spans="1:35" ht="12.75">
      <c r="A134" s="41" t="s">
        <v>50</v>
      </c>
      <c r="B134" s="30">
        <v>20</v>
      </c>
      <c r="C134" s="30">
        <v>44</v>
      </c>
      <c r="D134" s="30">
        <v>35</v>
      </c>
      <c r="E134" s="30">
        <v>46</v>
      </c>
      <c r="F134" s="30">
        <v>20</v>
      </c>
      <c r="G134" s="30">
        <v>44</v>
      </c>
      <c r="H134" s="30">
        <v>42</v>
      </c>
      <c r="I134" s="30">
        <v>62</v>
      </c>
      <c r="K134" s="30">
        <f>B134*60*60*1000+C134*60*1000+D134*1000+E134</f>
        <v>74675046</v>
      </c>
      <c r="L134" s="30">
        <f>F134*60*60*1000+G134*60*1000+H134*1000+I134</f>
        <v>74682062</v>
      </c>
      <c r="N134" s="30">
        <f>L134-K134</f>
        <v>7016</v>
      </c>
      <c r="O134" s="31">
        <f>N134/1000</f>
        <v>7.016</v>
      </c>
      <c r="S134" s="30">
        <v>767</v>
      </c>
      <c r="T134" s="30">
        <v>764</v>
      </c>
      <c r="U134" s="30">
        <v>758</v>
      </c>
      <c r="V134" s="30">
        <v>768</v>
      </c>
      <c r="W134" s="30">
        <v>758</v>
      </c>
      <c r="Y134" s="31">
        <v>1263</v>
      </c>
      <c r="Z134" s="31">
        <v>634</v>
      </c>
      <c r="AA134" s="31">
        <v>632</v>
      </c>
      <c r="AB134" s="31">
        <v>632</v>
      </c>
      <c r="AC134" s="31">
        <v>632</v>
      </c>
      <c r="AE134" s="30">
        <v>173</v>
      </c>
      <c r="AF134" s="30">
        <v>173</v>
      </c>
      <c r="AG134" s="30">
        <v>346</v>
      </c>
      <c r="AH134" s="30">
        <v>173</v>
      </c>
      <c r="AI134" s="30">
        <v>346</v>
      </c>
    </row>
    <row r="135" spans="1:35" ht="12.75">
      <c r="A135" s="41" t="s">
        <v>165</v>
      </c>
      <c r="B135" s="30">
        <v>20</v>
      </c>
      <c r="C135" s="30">
        <v>38</v>
      </c>
      <c r="D135" s="30">
        <v>7</v>
      </c>
      <c r="E135" s="30">
        <v>531</v>
      </c>
      <c r="F135" s="30">
        <v>20</v>
      </c>
      <c r="G135" s="30">
        <v>38</v>
      </c>
      <c r="H135" s="30">
        <v>39</v>
      </c>
      <c r="I135" s="30">
        <v>562</v>
      </c>
      <c r="K135" s="30">
        <f>B135*60*60*1000+C135*60*1000+D135*1000+E135</f>
        <v>74287531</v>
      </c>
      <c r="L135" s="30">
        <f>F135*60*60*1000+G135*60*1000+H135*1000+I135</f>
        <v>74319562</v>
      </c>
      <c r="N135" s="30">
        <f>L135-K135</f>
        <v>32031</v>
      </c>
      <c r="O135" s="31">
        <f>N135/1000</f>
        <v>32.031</v>
      </c>
      <c r="S135" s="30">
        <v>1529</v>
      </c>
      <c r="T135" s="30">
        <v>774</v>
      </c>
      <c r="U135" s="30">
        <v>765</v>
      </c>
      <c r="V135" s="30">
        <v>764</v>
      </c>
      <c r="W135" s="30">
        <v>1542</v>
      </c>
      <c r="Y135" s="31">
        <v>634</v>
      </c>
      <c r="Z135" s="31">
        <v>632</v>
      </c>
      <c r="AA135" s="31">
        <v>632</v>
      </c>
      <c r="AB135" s="31">
        <v>1266</v>
      </c>
      <c r="AC135" s="31">
        <v>632</v>
      </c>
      <c r="AE135" s="30">
        <v>346</v>
      </c>
      <c r="AF135" s="30">
        <v>173</v>
      </c>
      <c r="AG135" s="30">
        <v>173</v>
      </c>
      <c r="AH135" s="30">
        <v>346</v>
      </c>
      <c r="AI135" s="30">
        <v>346</v>
      </c>
    </row>
    <row r="136" spans="1:35" ht="12.75">
      <c r="A136" s="41" t="s">
        <v>57</v>
      </c>
      <c r="B136" s="30">
        <v>20</v>
      </c>
      <c r="C136" s="30">
        <v>44</v>
      </c>
      <c r="D136" s="30">
        <v>52</v>
      </c>
      <c r="E136" s="30">
        <v>500</v>
      </c>
      <c r="F136" s="30">
        <v>20</v>
      </c>
      <c r="G136" s="30">
        <v>45</v>
      </c>
      <c r="H136" s="30">
        <v>27</v>
      </c>
      <c r="I136" s="30">
        <v>500</v>
      </c>
      <c r="K136" s="30">
        <f>B136*60*60*1000+C136*60*1000+D136*1000+E136</f>
        <v>74692500</v>
      </c>
      <c r="L136" s="30">
        <f>F136*60*60*1000+G136*60*1000+H136*1000+I136</f>
        <v>74727500</v>
      </c>
      <c r="N136" s="30">
        <f>L136-K136</f>
        <v>35000</v>
      </c>
      <c r="O136" s="31">
        <f>N136/1000</f>
        <v>35</v>
      </c>
      <c r="S136" s="30">
        <v>3735</v>
      </c>
      <c r="T136" s="30">
        <v>3735</v>
      </c>
      <c r="U136" s="30">
        <v>3735</v>
      </c>
      <c r="V136" s="30">
        <v>3735</v>
      </c>
      <c r="W136" s="30">
        <v>3735</v>
      </c>
      <c r="Y136" s="30">
        <v>3711</v>
      </c>
      <c r="Z136" s="30">
        <v>3711</v>
      </c>
      <c r="AA136" s="30">
        <v>3711</v>
      </c>
      <c r="AB136" s="30">
        <v>3711</v>
      </c>
      <c r="AC136" s="30">
        <v>3711</v>
      </c>
      <c r="AE136" s="30">
        <v>751</v>
      </c>
      <c r="AF136" s="30">
        <v>751</v>
      </c>
      <c r="AG136" s="30">
        <v>751</v>
      </c>
      <c r="AH136" s="30">
        <v>751</v>
      </c>
      <c r="AI136" s="30">
        <v>751</v>
      </c>
    </row>
    <row r="146" ht="12.75">
      <c r="A146" s="40"/>
    </row>
    <row r="151" ht="12.75">
      <c r="A151" s="43"/>
    </row>
    <row r="180" ht="12.75">
      <c r="A180" s="44"/>
    </row>
    <row r="187" ht="12.75">
      <c r="A187" s="44"/>
    </row>
    <row r="188" ht="12.75">
      <c r="A188" s="44"/>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Never Best</dc:creator>
  <cp:keywords/>
  <dc:description/>
  <cp:lastModifiedBy>Never Best</cp:lastModifiedBy>
  <dcterms:created xsi:type="dcterms:W3CDTF">2005-11-24T01:41:48Z</dcterms:created>
  <dcterms:modified xsi:type="dcterms:W3CDTF">2007-05-19T22:12:08Z</dcterms:modified>
  <cp:category/>
  <cp:version/>
  <cp:contentType/>
  <cp:contentStatus/>
</cp:coreProperties>
</file>